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drawings/drawing1.xml" ContentType="application/vnd.openxmlformats-officedocument.drawing+xml"/>
  <Override PartName="/xl/drawings/vmlDrawing1.vml" ContentType="application/vnd.openxmlformats-officedocument.vmlDrawing"/>
  <Override PartName="/xl/drawings/vmlDrawing3.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sheetId="1" state="visible" r:id="rId3"/>
    <sheet name="By Servings" sheetId="2" state="visible" r:id="rId4"/>
    <sheet name="By Pot Size" sheetId="3" state="visible" r:id="rId5"/>
    <sheet name="By Rice &amp; Meat" sheetId="4" state="visible" r:id="rId6"/>
    <sheet name="Small Batch - By Servings" sheetId="5" state="visible" r:id="rId7"/>
    <sheet name="Small Batch - By Pot Size" sheetId="6" state="visible" r:id="rId8"/>
    <sheet name="Procedure" sheetId="7" state="visible" r:id="rId9"/>
    <sheet name="Pastalaya" sheetId="8" state="visible" r:id="rId10"/>
    <sheet name="Tips" sheetId="9" state="visible" r:id="rId11"/>
    <sheet name="Equivalents" sheetId="10" state="visible" r:id="rId12"/>
    <sheet name="Credits &amp; Feedback" sheetId="11" state="visible" r:id="rId13"/>
    <sheet name="Resources" sheetId="12" state="visible" r:id="rId14"/>
    <sheet name="Lagniappe" sheetId="13" state="visible" r:id="rId15"/>
  </sheets>
  <definedNames>
    <definedName function="false" hidden="false" localSheetId="2" name="_xlnm.Print_Area" vbProcedure="false">'By Pot Size'!$B$1:$K$37</definedName>
    <definedName function="false" hidden="false" localSheetId="3" name="_xlnm.Print_Area" vbProcedure="false">'By Rice &amp; Meat'!$B$1:$J$41</definedName>
    <definedName function="false" hidden="false" localSheetId="1" name="_xlnm.Print_Area" vbProcedure="false">'By Servings'!$B$1:$K$37</definedName>
    <definedName function="false" hidden="false" localSheetId="5" name="_xlnm.Print_Area" vbProcedure="false">'Small Batch - By Pot Size'!$B$1:$K$37</definedName>
    <definedName function="false" hidden="false" localSheetId="4" name="_xlnm.Print_Area" vbProcedure="false">'Small Batch - By Servings'!$B$1:$K$37</definedName>
    <definedName function="false" hidden="false" name="cupsjam" vbProcedure="false">'By Servings'!$J$5</definedName>
    <definedName function="false" hidden="false" name="cupsjamc" vbProcedure="false">'By Pot Size'!$D$6</definedName>
    <definedName function="false" hidden="false" name="maxfill" vbProcedure="false">'By Servings'!$J$4</definedName>
    <definedName function="false" hidden="false" name="meatratio" vbProcedure="false">'By Servings'!$G$18</definedName>
    <definedName function="false" hidden="false" name="pctfill" vbProcedure="false">'By Servings'!$J$4</definedName>
    <definedName function="false" hidden="false" name="potsize" vbProcedure="false">'By Servings'!$J$6</definedName>
    <definedName function="false" hidden="false" localSheetId="2" name="cupsjam" vbProcedure="false">'By Pot Size'!$D$6</definedName>
    <definedName function="false" hidden="false" localSheetId="2" name="maxfill" vbProcedure="false">'By Pot Size'!$D$5</definedName>
    <definedName function="false" hidden="false" localSheetId="2" name="pctfill" vbProcedure="false">'By Pot Size'!$D$5</definedName>
    <definedName function="false" hidden="false" localSheetId="2" name="potsize" vbProcedure="false">'By Pot Size'!$D$4</definedName>
    <definedName function="false" hidden="false" localSheetId="4" name="cupsjam" vbProcedure="false">'Small Batch - By Servings'!$J$5</definedName>
    <definedName function="false" hidden="false" localSheetId="4" name="maxfill" vbProcedure="false">'Small Batch - By Servings'!$J$4</definedName>
    <definedName function="false" hidden="false" localSheetId="4" name="meatratio" vbProcedure="false">'Small Batch - By Servings'!$G$18</definedName>
    <definedName function="false" hidden="false" localSheetId="4" name="pctfill" vbProcedure="false">'Small Batch - By Servings'!$J$4</definedName>
    <definedName function="false" hidden="false" localSheetId="4" name="potsize" vbProcedure="false">'Small Batch - By Servings'!$J$6</definedName>
    <definedName function="false" hidden="false" localSheetId="5" name="cupsjam" vbProcedure="false">'Small Batch - By Pot Size'!$D$6</definedName>
    <definedName function="false" hidden="false" localSheetId="5" name="cupsjamc" vbProcedure="false">'Small Batch - By Pot Size'!$D$6</definedName>
    <definedName function="false" hidden="false" localSheetId="5" name="maxfill" vbProcedure="false">'Small Batch - By Pot Size'!$D$5</definedName>
    <definedName function="false" hidden="false" localSheetId="5" name="pctfill" vbProcedure="false">'Small Batch - By Pot Size'!$D$5</definedName>
    <definedName function="false" hidden="false" localSheetId="5" name="potsize" vbProcedure="false">'Small Batch - By Pot Size'!$D$4</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Jay</author>
  </authors>
  <commentList>
    <comment ref="B10" authorId="0">
      <text>
        <r>
          <rPr>
            <sz val="10"/>
            <rFont val="Arial"/>
            <family val="2"/>
          </rPr>
          <t xml:space="preserve">The normal amount  would be  1  teaspoon per cup of water, which is equal to 1/3 Tbs.  Use a higher number if you want a richer stock.  Just watch your salt level.
</t>
        </r>
      </text>
    </comment>
    <comment ref="B15" authorId="0">
      <text>
        <r>
          <rPr>
            <sz val="10"/>
            <rFont val="Arial"/>
            <family val="2"/>
          </rPr>
          <t xml:space="preserve">1  bunch of green onions is usually about 8 onions and equals about 1 1/2 cups chopped onions (3.5 oz by weight). 
</t>
        </r>
      </text>
    </comment>
    <comment ref="C10" authorId="0">
      <text>
        <r>
          <rPr>
            <sz val="10"/>
            <rFont val="Arial"/>
            <family val="2"/>
          </rPr>
          <t xml:space="preserve">Taste the liquid in your pot before you add the rice.  It should taste too salty for what you want in your finished dish because the rice will soak up much of the seasonings.
</t>
        </r>
      </text>
    </comment>
    <comment ref="C15" authorId="0">
      <text>
        <r>
          <rPr>
            <sz val="10"/>
            <rFont val="Arial"/>
            <family val="2"/>
          </rPr>
          <t xml:space="preserve">One teaspoon of garlic powder is equivalent to about 8 cloves of garlic.</t>
        </r>
      </text>
    </comment>
    <comment ref="E10" authorId="0">
      <text>
        <r>
          <rPr>
            <sz val="10"/>
            <rFont val="Arial"/>
            <family val="2"/>
          </rPr>
          <t xml:space="preserve">One pound of unpeeled onions yeilds about 3 to 3 3/4 cups chopped onion.
</t>
        </r>
      </text>
    </comment>
    <comment ref="F10" authorId="0">
      <text>
        <r>
          <rPr>
            <sz val="10"/>
            <rFont val="Arial"/>
            <family val="2"/>
          </rPr>
          <t xml:space="preserve">A medium bell pepper is equal to about 1 cup of chopped pepper.
</t>
        </r>
      </text>
    </comment>
    <comment ref="G10" authorId="0">
      <text>
        <r>
          <rPr>
            <sz val="10"/>
            <rFont val="Arial"/>
            <family val="2"/>
          </rPr>
          <t xml:space="preserve">One celery stalk is equal to 1/2 cup chopped celery. 
</t>
        </r>
      </text>
    </comment>
    <comment ref="J10" authorId="0">
      <text>
        <r>
          <rPr>
            <sz val="10"/>
            <rFont val="Arial"/>
            <family val="2"/>
          </rPr>
          <t xml:space="preserve">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about 10% or so when it's used.  Converted rice may absorb less flavor than regular rice.
</t>
        </r>
      </text>
    </comment>
  </commentList>
</comments>
</file>

<file path=xl/comments3.xml><?xml version="1.0" encoding="utf-8"?>
<comments xmlns="http://schemas.openxmlformats.org/spreadsheetml/2006/main" xmlns:xdr="http://schemas.openxmlformats.org/drawingml/2006/spreadsheetDrawing">
  <authors>
    <author>Jay</author>
  </authors>
  <commentList>
    <comment ref="B10" authorId="0">
      <text>
        <r>
          <rPr>
            <sz val="10"/>
            <rFont val="Arial"/>
            <family val="2"/>
          </rPr>
          <t xml:space="preserve">The normal amount  would be  1  teaspoon per cup of water, which is equal to 0.33 Tbs.  Use a higher number if you want a richer stock.  Just watch your salt level.
</t>
        </r>
      </text>
    </comment>
    <comment ref="B15" authorId="0">
      <text>
        <r>
          <rPr>
            <sz val="10"/>
            <rFont val="Arial"/>
            <family val="2"/>
          </rPr>
          <t xml:space="preserve">1  bunch of green onions is usually about 8 onions and equals about 1 1/2 cups chopped onions (3.5 oz by weight). 
</t>
        </r>
      </text>
    </comment>
    <comment ref="C10" authorId="0">
      <text>
        <r>
          <rPr>
            <sz val="10"/>
            <rFont val="Arial"/>
            <family val="2"/>
          </rPr>
          <t xml:space="preserve">Taste the liquid in your pot before you add the rice.  It should taste too salty for what you want in your finished dish because the rice will soak up much of the seasonings.
</t>
        </r>
      </text>
    </comment>
    <comment ref="C15" authorId="0">
      <text>
        <r>
          <rPr>
            <sz val="10"/>
            <rFont val="Arial"/>
            <family val="2"/>
          </rPr>
          <t xml:space="preserve">One teaspoon of garlic powder is equivalent to about 8 cloves of garlic.</t>
        </r>
      </text>
    </comment>
    <comment ref="E10" authorId="0">
      <text>
        <r>
          <rPr>
            <sz val="10"/>
            <rFont val="Arial"/>
            <family val="2"/>
          </rPr>
          <t xml:space="preserve">One pound of unpeeled onions yeilds about 3 to 3 3/4 cups chopped onion.
</t>
        </r>
      </text>
    </comment>
    <comment ref="F10" authorId="0">
      <text>
        <r>
          <rPr>
            <sz val="10"/>
            <rFont val="Arial"/>
            <family val="2"/>
          </rPr>
          <t xml:space="preserve">A medium bell pepper is equal to about 1 cup of chopped pepper.
</t>
        </r>
      </text>
    </comment>
    <comment ref="G10" authorId="0">
      <text>
        <r>
          <rPr>
            <sz val="10"/>
            <rFont val="Arial"/>
            <family val="2"/>
          </rPr>
          <t xml:space="preserve">One celery stalk is equal to 1/2 cup chopped celery. 
</t>
        </r>
      </text>
    </comment>
    <comment ref="J10" authorId="0">
      <text>
        <r>
          <rPr>
            <sz val="10"/>
            <rFont val="Arial"/>
            <family val="2"/>
          </rPr>
          <t xml:space="preserve">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10% or so when it's used.  Converted rice may absorb less flavor than regular rice.
</t>
        </r>
      </text>
    </comment>
  </commentList>
</comments>
</file>

<file path=xl/comments4.xml><?xml version="1.0" encoding="utf-8"?>
<comments xmlns="http://schemas.openxmlformats.org/spreadsheetml/2006/main" xmlns:xdr="http://schemas.openxmlformats.org/drawingml/2006/spreadsheetDrawing">
  <authors>
    <author>Jay</author>
  </authors>
  <commentList>
    <comment ref="B14" authorId="0">
      <text>
        <r>
          <rPr>
            <sz val="10"/>
            <rFont val="Arial"/>
            <family val="2"/>
          </rPr>
          <t xml:space="preserve">The normal amount  would be  1  teaspoon per cup of water, which is equal to 0.33 Tbs.  Use a higher number if you want a richer stock.  Just watch your salt level.
</t>
        </r>
      </text>
    </comment>
    <comment ref="B19" authorId="0">
      <text>
        <r>
          <rPr>
            <sz val="10"/>
            <rFont val="Arial"/>
            <family val="2"/>
          </rPr>
          <t xml:space="preserve">1  bunch of green onions is usually about 8 onions and equals about 1 1/2 cups chopped onions (3.5 oz by weight). 
</t>
        </r>
      </text>
    </comment>
    <comment ref="C14" authorId="0">
      <text>
        <r>
          <rPr>
            <sz val="10"/>
            <rFont val="Arial"/>
            <family val="2"/>
          </rPr>
          <t xml:space="preserve">Taste the liquid in your pot before you add the rice.  It should taste too salty for what you want in your finished dish because the rice will soak up much of the seasonings.
</t>
        </r>
      </text>
    </comment>
    <comment ref="C19" authorId="0">
      <text>
        <r>
          <rPr>
            <sz val="10"/>
            <rFont val="Arial"/>
            <family val="2"/>
          </rPr>
          <t xml:space="preserve">One teaspoon of garlic powder is equivalent to about 8 cloves of garlic.</t>
        </r>
      </text>
    </comment>
    <comment ref="E14" authorId="0">
      <text>
        <r>
          <rPr>
            <sz val="10"/>
            <rFont val="Arial"/>
            <family val="2"/>
          </rPr>
          <t xml:space="preserve">One pound of unpeeled onions yeilds about 3 to 3 3/4 cups chopped onion.
</t>
        </r>
      </text>
    </comment>
    <comment ref="F14" authorId="0">
      <text>
        <r>
          <rPr>
            <sz val="10"/>
            <rFont val="Arial"/>
            <family val="2"/>
          </rPr>
          <t xml:space="preserve">A medium bell pepper is equal to about 1 cup of chopped pepper.
</t>
        </r>
      </text>
    </comment>
    <comment ref="G14" authorId="0">
      <text>
        <r>
          <rPr>
            <sz val="10"/>
            <rFont val="Arial"/>
            <family val="2"/>
          </rPr>
          <t xml:space="preserve">One celery stalk is equal to 1/2 cup chopped celery. 
</t>
        </r>
      </text>
    </comment>
    <comment ref="J14" authorId="0">
      <text>
        <r>
          <rPr>
            <sz val="10"/>
            <rFont val="Arial"/>
            <family val="2"/>
          </rPr>
          <t xml:space="preserve">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10% or so when it's used.  Converted rice may absorb less flavor than regular rice.
</t>
        </r>
      </text>
    </comment>
  </commentList>
</comments>
</file>

<file path=xl/comments5.xml><?xml version="1.0" encoding="utf-8"?>
<comments xmlns="http://schemas.openxmlformats.org/spreadsheetml/2006/main" xmlns:xdr="http://schemas.openxmlformats.org/drawingml/2006/spreadsheetDrawing">
  <authors>
    <author>Jay</author>
  </authors>
  <commentList>
    <comment ref="B10" authorId="0">
      <text>
        <r>
          <rPr>
            <sz val="10"/>
            <rFont val="Arial"/>
            <family val="2"/>
          </rPr>
          <t xml:space="preserve">The normal amount  would be  1  teaspoon per cup of water, which is equal to 1/3 Tbs.  Use a higher number if you want a richer stock.  Just watch your salt level.
</t>
        </r>
      </text>
    </comment>
    <comment ref="B15" authorId="0">
      <text>
        <r>
          <rPr>
            <sz val="10"/>
            <rFont val="Arial"/>
            <family val="2"/>
          </rPr>
          <t xml:space="preserve">1  bunch of green onions is usually about 8 onions and equals about 1 1/2 cups chopped onions (3.5 oz by weight). 
</t>
        </r>
      </text>
    </comment>
    <comment ref="C10" authorId="0">
      <text>
        <r>
          <rPr>
            <sz val="10"/>
            <rFont val="Arial"/>
            <family val="2"/>
          </rPr>
          <t xml:space="preserve">Taste the liquid in your pot before you add the rice.  It should taste too salty for what you want in your finished dish because the rice will soak up much of the seasonings.
</t>
        </r>
      </text>
    </comment>
    <comment ref="C15" authorId="0">
      <text>
        <r>
          <rPr>
            <sz val="10"/>
            <rFont val="Arial"/>
            <family val="2"/>
          </rPr>
          <t xml:space="preserve">One teaspoon of garlic powder is equivalent to about 8 cloves of garlic.</t>
        </r>
      </text>
    </comment>
    <comment ref="E10" authorId="0">
      <text>
        <r>
          <rPr>
            <sz val="10"/>
            <rFont val="Arial"/>
            <family val="2"/>
          </rPr>
          <t xml:space="preserve">One pound of unpeeled onions yeilds about 3 to 3 3/4 cups chopped onion.
</t>
        </r>
      </text>
    </comment>
    <comment ref="F10" authorId="0">
      <text>
        <r>
          <rPr>
            <sz val="10"/>
            <rFont val="Arial"/>
            <family val="2"/>
          </rPr>
          <t xml:space="preserve">A medium bell pepper is equal to about 1 cup of chopped pepper.
</t>
        </r>
      </text>
    </comment>
    <comment ref="G10" authorId="0">
      <text>
        <r>
          <rPr>
            <sz val="10"/>
            <rFont val="Arial"/>
            <family val="2"/>
          </rPr>
          <t xml:space="preserve">One celery stalk is equal to 1/2 cup chopped celery. 
</t>
        </r>
      </text>
    </comment>
  </commentList>
</comments>
</file>

<file path=xl/comments6.xml><?xml version="1.0" encoding="utf-8"?>
<comments xmlns="http://schemas.openxmlformats.org/spreadsheetml/2006/main" xmlns:xdr="http://schemas.openxmlformats.org/drawingml/2006/spreadsheetDrawing">
  <authors>
    <author>Jay</author>
  </authors>
  <commentList>
    <comment ref="B10" authorId="0">
      <text>
        <r>
          <rPr>
            <sz val="10"/>
            <rFont val="Arial"/>
            <family val="2"/>
          </rPr>
          <t xml:space="preserve">The normal amount  would be  1  teaspoon per cup of water, which is equal to 0.33 Tbs.  Use a higher number if you want a richer stock.  Just watch your salt level.
</t>
        </r>
      </text>
    </comment>
    <comment ref="B15" authorId="0">
      <text>
        <r>
          <rPr>
            <sz val="10"/>
            <rFont val="Arial"/>
            <family val="2"/>
          </rPr>
          <t xml:space="preserve">1  bunch of green onions is usually about 8 onions and equals about 1 1/2 cups chopped onions (3.5 oz by weight). 
</t>
        </r>
      </text>
    </comment>
    <comment ref="C10" authorId="0">
      <text>
        <r>
          <rPr>
            <sz val="10"/>
            <rFont val="Arial"/>
            <family val="2"/>
          </rPr>
          <t xml:space="preserve">Taste the liquid in your pot before you add the rice.  It should taste too salty for what you want in your finished dish because the rice will soak up much of the seasonings.
</t>
        </r>
      </text>
    </comment>
    <comment ref="C15" authorId="0">
      <text>
        <r>
          <rPr>
            <sz val="10"/>
            <rFont val="Arial"/>
            <family val="2"/>
          </rPr>
          <t xml:space="preserve">One teaspoon of garlic powder is equivalent to about 8 cloves of garlic.</t>
        </r>
      </text>
    </comment>
    <comment ref="E10" authorId="0">
      <text>
        <r>
          <rPr>
            <sz val="10"/>
            <rFont val="Arial"/>
            <family val="2"/>
          </rPr>
          <t xml:space="preserve">One pound of unpeeled onions yeilds about 3 to 3 3/4 cups chopped onion.
</t>
        </r>
      </text>
    </comment>
    <comment ref="F10" authorId="0">
      <text>
        <r>
          <rPr>
            <sz val="10"/>
            <rFont val="Arial"/>
            <family val="2"/>
          </rPr>
          <t xml:space="preserve">A medium bell pepper is equal to about 1 cup of chopped pepper.
</t>
        </r>
      </text>
    </comment>
    <comment ref="G10" authorId="0">
      <text>
        <r>
          <rPr>
            <sz val="10"/>
            <rFont val="Arial"/>
            <family val="2"/>
          </rPr>
          <t xml:space="preserve">One celery stalk is equal to 1/2 cup chopped celery. 
</t>
        </r>
      </text>
    </comment>
  </commentList>
</comments>
</file>

<file path=xl/sharedStrings.xml><?xml version="1.0" encoding="utf-8"?>
<sst xmlns="http://schemas.openxmlformats.org/spreadsheetml/2006/main" count="676" uniqueCount="389">
  <si>
    <t xml:space="preserve">How to Use The Jambalaya Calculator</t>
  </si>
  <si>
    <r>
      <rPr>
        <b val="true"/>
        <sz val="11"/>
        <rFont val="Arial"/>
        <family val="2"/>
        <charset val="1"/>
      </rPr>
      <t xml:space="preserve">Basic Input &amp; Output </t>
    </r>
    <r>
      <rPr>
        <sz val="11"/>
        <rFont val="Arial"/>
        <family val="2"/>
        <charset val="1"/>
      </rPr>
      <t xml:space="preserve"> The Jambalaya Calculator will produce an outstanding pot of jambalaya with the ingredient ratios that are preset by default. You'll get rave reviews on your jambalaya with no changes, I promise.  But you can customize the values of any </t>
    </r>
    <r>
      <rPr>
        <b val="true"/>
        <sz val="11"/>
        <rFont val="Arial"/>
        <family val="2"/>
        <charset val="1"/>
      </rPr>
      <t xml:space="preserve">pink</t>
    </r>
    <r>
      <rPr>
        <sz val="11"/>
        <rFont val="Arial"/>
        <family val="2"/>
        <charset val="1"/>
      </rPr>
      <t xml:space="preserve"> cell.  That's how you adjust the JC to your taste. The </t>
    </r>
    <r>
      <rPr>
        <b val="true"/>
        <sz val="11"/>
        <rFont val="Arial"/>
        <family val="2"/>
        <charset val="1"/>
      </rPr>
      <t xml:space="preserve">yellow</t>
    </r>
    <r>
      <rPr>
        <sz val="11"/>
        <rFont val="Arial"/>
        <family val="2"/>
        <charset val="1"/>
      </rPr>
      <t xml:space="preserve"> cells are the results of the calculations based upon the entered values.  No other cells can be changed.</t>
    </r>
  </si>
  <si>
    <r>
      <rPr>
        <b val="true"/>
        <sz val="11"/>
        <rFont val="Arial"/>
        <family val="2"/>
        <charset val="1"/>
      </rPr>
      <t xml:space="preserve">Changing the Ingredient Ratios  </t>
    </r>
    <r>
      <rPr>
        <sz val="11"/>
        <rFont val="Arial"/>
        <family val="2"/>
        <charset val="1"/>
      </rPr>
      <t xml:space="preserve">Changing the values of the ingredient ratios is how you control the </t>
    </r>
    <r>
      <rPr>
        <b val="true"/>
        <sz val="11"/>
        <rFont val="Arial"/>
        <family val="2"/>
        <charset val="1"/>
      </rPr>
      <t xml:space="preserve">recipe</t>
    </r>
    <r>
      <rPr>
        <sz val="11"/>
        <rFont val="Arial"/>
        <family val="2"/>
        <charset val="1"/>
      </rPr>
      <t xml:space="preserve"> used in the JC.  These are separate values on each tab. This means that changes on one tab do not affect the values on any other tab.  You can save your own ratios by re-saving the spreadsheet.  Next time you open the JC, your personal values will still be there.</t>
    </r>
  </si>
  <si>
    <r>
      <rPr>
        <b val="true"/>
        <sz val="11"/>
        <rFont val="Arial"/>
        <family val="2"/>
        <charset val="1"/>
      </rPr>
      <t xml:space="preserve">Liquid-to-Rice Ratio</t>
    </r>
    <r>
      <rPr>
        <sz val="11"/>
        <rFont val="Arial"/>
        <family val="2"/>
        <charset val="1"/>
      </rPr>
      <t xml:space="preserve">  Down the right side of 3 of the pages you will see a column titled "Ratio Liquid to Rice". You'll notice that the ratio values decrease as the size of the batch increases. The relative amount of liquid needed for a big batch is less than for a small batch. If this adjustment is not made, you can wind up with mushy, gluey rice in large batches.  Not good.  You can change these ratios, but it's not recommended to deviate too far from the preset values unless you are experienced with cooking large pots of jambalaya.</t>
    </r>
  </si>
  <si>
    <r>
      <rPr>
        <b val="true"/>
        <sz val="11"/>
        <rFont val="Arial"/>
        <family val="2"/>
        <charset val="1"/>
      </rPr>
      <t xml:space="preserve">Fill Level Control </t>
    </r>
    <r>
      <rPr>
        <sz val="11"/>
        <rFont val="Arial"/>
        <family val="2"/>
        <charset val="1"/>
      </rPr>
      <t xml:space="preserve">You can control the maximum fill level you desire. This is an important consideration because you are choosing how close the cooked jambalaya will come to overflowing your pot. Overflowing jambalaya is a disaster.  It allows heat and steam to escape and can easily ruin your finished product.  Unless you are an experienced jambalaya cook, I wouldn't recommend going any higher than 85-90%.  It's convenient to have some extra space in the pot to make turning the rice easier.</t>
    </r>
  </si>
  <si>
    <r>
      <rPr>
        <b val="true"/>
        <sz val="11"/>
        <rFont val="Arial"/>
        <family val="2"/>
        <charset val="1"/>
      </rPr>
      <t xml:space="preserve">Tabs </t>
    </r>
    <r>
      <rPr>
        <sz val="11"/>
        <rFont val="Arial"/>
        <family val="2"/>
        <charset val="1"/>
      </rPr>
      <t xml:space="preserve"> Notice the 13 various tabs at the bottom of your screen.   Choose the one that is appropriate for your task at hand. Below are some details on how to use them:</t>
    </r>
  </si>
  <si>
    <r>
      <rPr>
        <b val="true"/>
        <sz val="11"/>
        <rFont val="Arial"/>
        <family val="2"/>
        <charset val="1"/>
      </rPr>
      <t xml:space="preserve">The "By Servings" Tab</t>
    </r>
    <r>
      <rPr>
        <sz val="11"/>
        <rFont val="Arial"/>
        <family val="2"/>
        <charset val="1"/>
      </rPr>
      <t xml:space="preserve">   Once you have the ingredient ratios you want entered and fill level set into the sheet, there is only one other variable to change.  That's the number of servings of each size you need.  You can choose between 4 serving sizes ranging from a 1 cup "taste" up to a "full plate" size of 3 cups.  You can enter a combination of 2 or more sizes if you want.  </t>
    </r>
  </si>
  <si>
    <r>
      <rPr>
        <b val="true"/>
        <sz val="11"/>
        <rFont val="Arial"/>
        <family val="2"/>
        <charset val="1"/>
      </rPr>
      <t xml:space="preserve">The "By Pot Size" Tab</t>
    </r>
    <r>
      <rPr>
        <sz val="11"/>
        <rFont val="Arial"/>
        <family val="2"/>
        <charset val="1"/>
      </rPr>
      <t xml:space="preserve">   For this tab, once you've got your recipe entered into the sheet and the fill level selected, the only other value you need to enter is the size of the pot you will be using. The JC will figure the cups of jambalaya needed, and calculate the needed ingredients from there.</t>
    </r>
  </si>
  <si>
    <r>
      <rPr>
        <b val="true"/>
        <sz val="11"/>
        <rFont val="Arial"/>
        <family val="2"/>
        <charset val="1"/>
      </rPr>
      <t xml:space="preserve">The "By Rice and Meat" Tab</t>
    </r>
    <r>
      <rPr>
        <sz val="11"/>
        <rFont val="Arial"/>
        <family val="2"/>
        <charset val="1"/>
      </rPr>
      <t xml:space="preserve">    This tab is very useful when you want to use your own perfected recipe or test an interesting one you found from some other source.  Enter the amount of rice and meat listed in the recipe and the calculator will allow you to scale the number of servings up and down with ease. You will also know how much jambalaya you can cook in a particular pot using that recipe.  You should also adjust the other ingredients to keep your ratios intact.</t>
    </r>
  </si>
  <si>
    <r>
      <rPr>
        <b val="true"/>
        <sz val="11"/>
        <rFont val="Arial"/>
        <family val="2"/>
        <charset val="1"/>
      </rPr>
      <t xml:space="preserve">The "Small Batch" Tabs</t>
    </r>
    <r>
      <rPr>
        <sz val="11"/>
        <rFont val="Arial"/>
        <family val="2"/>
        <charset val="1"/>
      </rPr>
      <t xml:space="preserve">   You'll notice there are 2 tabs just for small batches of jambalaya.  These duplicate the</t>
    </r>
    <r>
      <rPr>
        <b val="true"/>
        <sz val="11"/>
        <rFont val="Arial"/>
        <family val="2"/>
        <charset val="1"/>
      </rPr>
      <t xml:space="preserve"> "By Servings"</t>
    </r>
    <r>
      <rPr>
        <sz val="11"/>
        <rFont val="Arial"/>
        <family val="2"/>
        <charset val="1"/>
      </rPr>
      <t xml:space="preserve"> Tab and the </t>
    </r>
    <r>
      <rPr>
        <b val="true"/>
        <sz val="11"/>
        <rFont val="Arial"/>
        <family val="2"/>
        <charset val="1"/>
      </rPr>
      <t xml:space="preserve">"By Pot Size" </t>
    </r>
    <r>
      <rPr>
        <sz val="11"/>
        <rFont val="Arial"/>
        <family val="2"/>
        <charset val="1"/>
      </rPr>
      <t xml:space="preserve">Tab, but these are for smaller batches - batches that can be cooked in a pot of 3 gallons or less.  Use these if you don't need as many servings.  The pot sizes are measured in quarts rather than gallons to give you a more precise idea of which pots can be used.  The small batch tabs always use a liquid-to-rice ratio of 2-to-1.</t>
    </r>
  </si>
  <si>
    <r>
      <rPr>
        <b val="true"/>
        <sz val="11"/>
        <rFont val="Arial"/>
        <family val="2"/>
        <charset val="1"/>
      </rPr>
      <t xml:space="preserve">Printing the Recipes</t>
    </r>
    <r>
      <rPr>
        <sz val="11"/>
        <rFont val="Arial"/>
        <family val="2"/>
        <charset val="1"/>
      </rPr>
      <t xml:space="preserve">  You can easily print any of the calculation pages.  They are formated so they fit nicely on a single letter-sized sheet of paper.  Very convenient for taking your ingredient list to the grocery with you.</t>
    </r>
  </si>
  <si>
    <r>
      <rPr>
        <b val="true"/>
        <sz val="11"/>
        <rFont val="Arial"/>
        <family val="2"/>
        <charset val="1"/>
      </rPr>
      <t xml:space="preserve">The "Procedure" Tab </t>
    </r>
    <r>
      <rPr>
        <sz val="11"/>
        <rFont val="Arial"/>
        <family val="2"/>
        <charset val="1"/>
      </rPr>
      <t xml:space="preserve"> Under the Procedure Tab you'll find a detailed,  illustrated, 12-step process to make your jambalaya a success.  One of the most important pieces of advice is "</t>
    </r>
    <r>
      <rPr>
        <b val="true"/>
        <sz val="11"/>
        <rFont val="Arial"/>
        <family val="2"/>
        <charset val="1"/>
      </rPr>
      <t xml:space="preserve">Do not lift the lid for any reason!</t>
    </r>
    <r>
      <rPr>
        <sz val="11"/>
        <rFont val="Arial"/>
        <family val="2"/>
        <charset val="1"/>
      </rPr>
      <t xml:space="preserve">"  Even famous Chef Bobby Flay was humiliated on his "Throwdown" TV show's jambalaya episode because he refused to heed this advice.</t>
    </r>
  </si>
  <si>
    <r>
      <rPr>
        <b val="true"/>
        <sz val="11"/>
        <rFont val="Arial"/>
        <family val="2"/>
        <charset val="1"/>
      </rPr>
      <t xml:space="preserve">The "Pastalaya" Tab</t>
    </r>
    <r>
      <rPr>
        <sz val="11"/>
        <rFont val="Arial"/>
        <family val="2"/>
        <charset val="1"/>
      </rPr>
      <t xml:space="preserve">  Pastalaya is jambalaya made with pasta in place of rice.  It is easy to cook and it can be a great change of pace from regular jambalaya.  It is very forgiving for a novice and may be more popular than jambalaya in some circles. The illustration shows spaghetti, but you can use any pasta you like.  Adding tomato products is probably more acceptable in pastalaya than in a regular Cajun Jambalaya.</t>
    </r>
  </si>
  <si>
    <r>
      <rPr>
        <b val="true"/>
        <sz val="11"/>
        <rFont val="Arial"/>
        <family val="2"/>
        <charset val="1"/>
      </rPr>
      <t xml:space="preserve">The "Jambalaya Tips" Tab </t>
    </r>
    <r>
      <rPr>
        <sz val="11"/>
        <rFont val="Arial"/>
        <family val="2"/>
        <charset val="1"/>
      </rPr>
      <t xml:space="preserve"> Check out this tab for tips, tricks and more in-depth information about jambalaya techniques.  There are tips on choosing your meat, rice, cooking liquid, equipment and more.  There is a section with expanded info on cooking a red Creole Jambalaya with or without seafood.  (If you don't consider red jambalaya to be </t>
    </r>
    <r>
      <rPr>
        <b val="true"/>
        <sz val="11"/>
        <rFont val="Arial"/>
        <family val="2"/>
        <charset val="1"/>
      </rPr>
      <t xml:space="preserve">"real"</t>
    </r>
    <r>
      <rPr>
        <sz val="11"/>
        <rFont val="Arial"/>
        <family val="2"/>
        <charset val="1"/>
      </rPr>
      <t xml:space="preserve"> jambalaya, be sure to consider </t>
    </r>
    <r>
      <rPr>
        <u val="single"/>
        <sz val="11"/>
        <rFont val="Arial"/>
        <family val="2"/>
        <charset val="1"/>
      </rPr>
      <t xml:space="preserve">"</t>
    </r>
    <r>
      <rPr>
        <b val="true"/>
        <u val="single"/>
        <sz val="11"/>
        <rFont val="Arial"/>
        <family val="2"/>
        <charset val="1"/>
      </rPr>
      <t xml:space="preserve">List of Louisiana Cookbooks with Jambalaya Recipes Containing Tomatoes</t>
    </r>
    <r>
      <rPr>
        <sz val="11"/>
        <rFont val="Arial"/>
        <family val="2"/>
        <charset val="1"/>
      </rPr>
      <t xml:space="preserve">" under the Langiappe Tab.)</t>
    </r>
  </si>
  <si>
    <r>
      <rPr>
        <b val="true"/>
        <sz val="11"/>
        <rFont val="Arial"/>
        <family val="2"/>
        <charset val="1"/>
      </rPr>
      <t xml:space="preserve">The "Equivalents" Tab</t>
    </r>
    <r>
      <rPr>
        <sz val="11"/>
        <rFont val="Arial"/>
        <family val="2"/>
        <charset val="1"/>
      </rPr>
      <t xml:space="preserve"> You may not always have every ingredient you need to cook your jambalaya. The food equivalents listed under this tab will allow you to substitute with ease.   It's also helpful in converting whole vegetables amounts to chopped amounts and planning how much you need to buy.</t>
    </r>
  </si>
  <si>
    <r>
      <rPr>
        <b val="true"/>
        <sz val="11"/>
        <rFont val="Arial"/>
        <family val="2"/>
        <charset val="1"/>
      </rPr>
      <t xml:space="preserve">The "Credits &amp; Feedback"</t>
    </r>
    <r>
      <rPr>
        <sz val="11"/>
        <rFont val="Arial"/>
        <family val="2"/>
        <charset val="1"/>
      </rPr>
      <t xml:space="preserve"> </t>
    </r>
    <r>
      <rPr>
        <b val="true"/>
        <sz val="11"/>
        <rFont val="Arial"/>
        <family val="2"/>
        <charset val="1"/>
      </rPr>
      <t xml:space="preserve">Tab</t>
    </r>
    <r>
      <rPr>
        <sz val="11"/>
        <rFont val="Arial"/>
        <family val="2"/>
        <charset val="1"/>
      </rPr>
      <t xml:space="preserve">   If you have any doubts about the accuracy or usefulness of this Jambalaya Calculator, check out this section.  The responses from jambalaya cooks have been overwhelming.  I can honestly say that I have never received negative feedback on this project. My email address is </t>
    </r>
    <r>
      <rPr>
        <b val="true"/>
        <sz val="11"/>
        <rFont val="Arial"/>
        <family val="2"/>
        <charset val="1"/>
      </rPr>
      <t xml:space="preserve">stadrat@gmail.com</t>
    </r>
    <r>
      <rPr>
        <sz val="11"/>
        <rFont val="Arial"/>
        <family val="2"/>
        <charset val="1"/>
      </rPr>
      <t xml:space="preserve"> if you want to contact me for any reason.  Also check out the link for when the Jambalaya Calculator was featured in the Times Picayune.</t>
    </r>
  </si>
  <si>
    <r>
      <rPr>
        <b val="true"/>
        <sz val="11"/>
        <rFont val="Arial"/>
        <family val="2"/>
        <charset val="1"/>
      </rPr>
      <t xml:space="preserve">The "Resources" Tab</t>
    </r>
    <r>
      <rPr>
        <sz val="11"/>
        <rFont val="Arial"/>
        <family val="2"/>
        <charset val="1"/>
      </rPr>
      <t xml:space="preserve">  Wondering where you can get a great  pot, burner and other accessories for jambalaya?  Need to find bulk ingredients, but just don't know where to go for the good stuff? Here is a table of sources for jambalaya equipment and the foods commonly used in jambalaya.  If you have any personal favorites to add that are not listed, please email me so I can add them.</t>
    </r>
  </si>
  <si>
    <r>
      <rPr>
        <b val="true"/>
        <sz val="11"/>
        <rFont val="Arial"/>
        <family val="2"/>
        <charset val="1"/>
      </rPr>
      <t xml:space="preserve">The "Lagniappe" Tab</t>
    </r>
    <r>
      <rPr>
        <sz val="11"/>
        <rFont val="Arial"/>
        <family val="2"/>
        <charset val="1"/>
      </rPr>
      <t xml:space="preserve">  Here you'll find some additional food-related items I thought you'd appreciate.  </t>
    </r>
    <r>
      <rPr>
        <b val="true"/>
        <sz val="11"/>
        <rFont val="Arial"/>
        <family val="2"/>
        <charset val="1"/>
      </rPr>
      <t xml:space="preserve">Pochejp's "Cracklins Gonzales Style" </t>
    </r>
    <r>
      <rPr>
        <sz val="11"/>
        <rFont val="Arial"/>
        <family val="2"/>
        <charset val="1"/>
      </rPr>
      <t xml:space="preserve">is a terrific recipe for Cracklins, as well as a great way to season your cast iron pot.  I've also included a couple of recipes that I developed that I've been fortunate enough to have featured in the Times Picayune Food Section, </t>
    </r>
    <r>
      <rPr>
        <b val="true"/>
        <sz val="11"/>
        <rFont val="Arial"/>
        <family val="2"/>
        <charset val="1"/>
      </rPr>
      <t xml:space="preserve">Jack Miller's BBQ Sauce Clone</t>
    </r>
    <r>
      <rPr>
        <sz val="11"/>
        <rFont val="Arial"/>
        <family val="2"/>
        <charset val="1"/>
      </rPr>
      <t xml:space="preserve"> and </t>
    </r>
    <r>
      <rPr>
        <b val="true"/>
        <sz val="11"/>
        <rFont val="Arial"/>
        <family val="2"/>
        <charset val="1"/>
      </rPr>
      <t xml:space="preserve">Cousin's Creole Tomato Dressing</t>
    </r>
    <r>
      <rPr>
        <sz val="11"/>
        <rFont val="Arial"/>
        <family val="2"/>
        <charset val="1"/>
      </rPr>
      <t xml:space="preserve">, both of which are great for tailgates.  My Grandfather's recipe for Welsh BBQ Sauce is also included for your use.  It's especially great for chicken.</t>
    </r>
  </si>
  <si>
    <t xml:space="preserve">Jambalaya Calculator - By Servings</t>
  </si>
  <si>
    <t xml:space="preserve">created by Stadium Rat  -   stadrat@gmail.com</t>
  </si>
  <si>
    <t xml:space="preserve">Enter values in pink cells</t>
  </si>
  <si>
    <t xml:space="preserve">Servings</t>
  </si>
  <si>
    <t xml:space="preserve">Taste = 1 cup = 8 oz bowl  </t>
  </si>
  <si>
    <t xml:space="preserve">Maximum fill level desired  </t>
  </si>
  <si>
    <t xml:space="preserve">Small = 1.5 cups = 12 oz bowl  </t>
  </si>
  <si>
    <t xml:space="preserve">Cups of Jambalaya Needed  </t>
  </si>
  <si>
    <t xml:space="preserve"> Medium = 2 cups = entrée size  </t>
  </si>
  <si>
    <t xml:space="preserve">Minimum Pot Size Required  </t>
  </si>
  <si>
    <t xml:space="preserve">Gallons</t>
  </si>
  <si>
    <t xml:space="preserve">Large = 3 cups = full plate  </t>
  </si>
  <si>
    <t xml:space="preserve">Estimated fill level of pot  </t>
  </si>
  <si>
    <t xml:space="preserve">% that is meat  </t>
  </si>
  <si>
    <t xml:space="preserve">Tbs chicken base per cup water</t>
  </si>
  <si>
    <t xml:space="preserve">tsp salt per cup raw rice</t>
  </si>
  <si>
    <t xml:space="preserve">cups chopped parsley per gallon</t>
  </si>
  <si>
    <t xml:space="preserve">cups chopped  onions per lb rice</t>
  </si>
  <si>
    <t xml:space="preserve">bell peppers per gallon</t>
  </si>
  <si>
    <t xml:space="preserve">celery stalks per gallon</t>
  </si>
  <si>
    <t xml:space="preserve">Ratio liquid to rice</t>
  </si>
  <si>
    <t xml:space="preserve">Ratios</t>
  </si>
  <si>
    <t xml:space="preserve">Bunches green onions per gallon</t>
  </si>
  <si>
    <t xml:space="preserve">tsp garlic powder per cup raw rice</t>
  </si>
  <si>
    <t xml:space="preserve">tsp cayenne per cup raw rice</t>
  </si>
  <si>
    <t xml:space="preserve">tsp black pepper per cup raw rice</t>
  </si>
  <si>
    <t xml:space="preserve">tsp white pepper per cup raw rice</t>
  </si>
  <si>
    <t xml:space="preserve">lbs of meat per lb of rice</t>
  </si>
  <si>
    <t xml:space="preserve">Ingredients List</t>
  </si>
  <si>
    <t xml:space="preserve"> lbs of meat (chicken thighs, sausage, pork, ham, etc)</t>
  </si>
  <si>
    <r>
      <rPr>
        <sz val="11"/>
        <rFont val="Arial"/>
        <family val="2"/>
        <charset val="1"/>
      </rPr>
      <t xml:space="preserve"> lbs   </t>
    </r>
    <r>
      <rPr>
        <b val="true"/>
        <sz val="11"/>
        <rFont val="Arial"/>
        <family val="2"/>
        <charset val="1"/>
      </rPr>
      <t xml:space="preserve">OR</t>
    </r>
  </si>
  <si>
    <t xml:space="preserve"> cups long grain rice</t>
  </si>
  <si>
    <t xml:space="preserve"> quarts of water or stock</t>
  </si>
  <si>
    <t xml:space="preserve"> Tbs soup base (if using water instead of stock)</t>
  </si>
  <si>
    <t xml:space="preserve"> tsp of salt</t>
  </si>
  <si>
    <t xml:space="preserve"> cups chopped onions</t>
  </si>
  <si>
    <t xml:space="preserve"> bell peppers</t>
  </si>
  <si>
    <t xml:space="preserve"> celery stalks</t>
  </si>
  <si>
    <t xml:space="preserve"> bunches of green onions</t>
  </si>
  <si>
    <r>
      <rPr>
        <sz val="11"/>
        <rFont val="Arial"/>
        <family val="2"/>
        <charset val="1"/>
      </rPr>
      <t xml:space="preserve"> bunches </t>
    </r>
    <r>
      <rPr>
        <b val="true"/>
        <sz val="11"/>
        <rFont val="Arial"/>
        <family val="2"/>
        <charset val="1"/>
      </rPr>
      <t xml:space="preserve">OR</t>
    </r>
  </si>
  <si>
    <t xml:space="preserve"> cups chopped parsley</t>
  </si>
  <si>
    <r>
      <rPr>
        <sz val="11"/>
        <rFont val="Arial"/>
        <family val="2"/>
        <charset val="1"/>
      </rPr>
      <t xml:space="preserve"> tsp   </t>
    </r>
    <r>
      <rPr>
        <b val="true"/>
        <sz val="11"/>
        <rFont val="Arial"/>
        <family val="2"/>
        <charset val="1"/>
      </rPr>
      <t xml:space="preserve">OR</t>
    </r>
  </si>
  <si>
    <t xml:space="preserve"> cups of garlic powder</t>
  </si>
  <si>
    <t xml:space="preserve"> tsp of cayenne pepper</t>
  </si>
  <si>
    <t xml:space="preserve"> tsp of black pepper</t>
  </si>
  <si>
    <t xml:space="preserve"> tsp of white pepper</t>
  </si>
  <si>
    <t xml:space="preserve">Jambalaya Calculator - By Pot Size</t>
  </si>
  <si>
    <t xml:space="preserve">Size</t>
  </si>
  <si>
    <t xml:space="preserve">Size of My Pot </t>
  </si>
  <si>
    <t xml:space="preserve">gallons</t>
  </si>
  <si>
    <r>
      <rPr>
        <sz val="11"/>
        <rFont val="Arial"/>
        <family val="2"/>
        <charset val="1"/>
      </rPr>
      <t xml:space="preserve">Taste = 1 cup = 8 oz bowl </t>
    </r>
    <r>
      <rPr>
        <b val="true"/>
        <sz val="11"/>
        <rFont val="Arial"/>
        <family val="2"/>
        <charset val="1"/>
      </rPr>
      <t xml:space="preserve"> OR</t>
    </r>
  </si>
  <si>
    <t xml:space="preserve">Desired fill level  </t>
  </si>
  <si>
    <r>
      <rPr>
        <sz val="11"/>
        <rFont val="Arial"/>
        <family val="2"/>
        <charset val="1"/>
      </rPr>
      <t xml:space="preserve">Small = 1.5 cups = 12 oz bowl  </t>
    </r>
    <r>
      <rPr>
        <b val="true"/>
        <sz val="11"/>
        <rFont val="Arial"/>
        <family val="2"/>
        <charset val="1"/>
      </rPr>
      <t xml:space="preserve">OR</t>
    </r>
  </si>
  <si>
    <t xml:space="preserve">Jambalaya yield  </t>
  </si>
  <si>
    <t xml:space="preserve">cups</t>
  </si>
  <si>
    <r>
      <rPr>
        <sz val="11"/>
        <rFont val="Arial"/>
        <family val="2"/>
        <charset val="1"/>
      </rPr>
      <t xml:space="preserve">Medium = 2 cups = entrée size  </t>
    </r>
    <r>
      <rPr>
        <b val="true"/>
        <sz val="11"/>
        <rFont val="Arial"/>
        <family val="2"/>
        <charset val="1"/>
      </rPr>
      <t xml:space="preserve">OR</t>
    </r>
  </si>
  <si>
    <t xml:space="preserve">Jambalaya Calculator - By Rice &amp; Meat</t>
  </si>
  <si>
    <t xml:space="preserve"> lbs long grain rice</t>
  </si>
  <si>
    <t xml:space="preserve">Jambalaya Yield  </t>
  </si>
  <si>
    <t xml:space="preserve">% of meat  </t>
  </si>
  <si>
    <t xml:space="preserve"> cups of chopped parsley</t>
  </si>
  <si>
    <t xml:space="preserve">By Servings (Small Batch)</t>
  </si>
  <si>
    <t xml:space="preserve">Quarts</t>
  </si>
  <si>
    <t xml:space="preserve"> cups of water or stock</t>
  </si>
  <si>
    <t xml:space="preserve"> teaspoons soup base (if using water instead of stock)</t>
  </si>
  <si>
    <t xml:space="preserve">green onions, chopped</t>
  </si>
  <si>
    <t xml:space="preserve"> tsp of garlic powder</t>
  </si>
  <si>
    <t xml:space="preserve">By Pot Size (Small Batch)</t>
  </si>
  <si>
    <t xml:space="preserve">quarts</t>
  </si>
  <si>
    <t xml:space="preserve"> green onions, chopped</t>
  </si>
  <si>
    <t xml:space="preserve"> Procedure for Cooking Jambalaya</t>
  </si>
  <si>
    <t xml:space="preserve">Chop all vegetables.  Slice the sausage. Cut the chicken and pork meat into cubes  (Try to keep a small piece of fat on each piece of pork as it tenderizes the meat and adds great taste)  Season meat pieces well with salt and pepper or your favorite seasoning mix.</t>
  </si>
  <si>
    <t xml:space="preserve">Brown the pork down really well in oil. Let it fry till it sticks, then stir. Sometimes a little water is needed to cool off the grease. (This water is not part of the calculated amount of liquid.) Repeat this until the pork is very dark. The sticky part (gratin) on the bottom of the pot will dictate your color of the rice.</t>
  </si>
  <si>
    <t xml:space="preserve">You can remove the browned meat from the pot, but many cooks choose to leave the it in while browning the other meats.  Add the chicken and brown it well. </t>
  </si>
  <si>
    <t xml:space="preserve">Next, brown the sausage.  Don't cook the sausage till fried dark brown because that tends to cooks all the taste out. Just mildly brown it.</t>
  </si>
  <si>
    <t xml:space="preserve">Drain the grease but dont lose the gratin. Then add the onions, green pepper, celery and garlic and cook till clear looking. This is when you scrape the bottom of the pot getting all the brown gratin from the pork. This is where the color starts to come in. </t>
  </si>
  <si>
    <t xml:space="preserve">After the vegetables are cooked add the meat back to the pot and mix well. Cook all the water out at this time.</t>
  </si>
  <si>
    <t xml:space="preserve">Add water or stock and after it comes to a boil, start tasting the liquid and add salt and other seasonings as needed.  It needs to be a bit salty because the rice will absorb much of the saltiness. </t>
  </si>
  <si>
    <t xml:space="preserve">Skim the remaining grease off the top. The boiling action will help separate it from the water/broth.</t>
  </si>
  <si>
    <t xml:space="preserve">Bring the pot back to a rolling boil then add the rice. Break it up to make sure it doesn't stick to the bottom. Let it boil until it starts to expand and "jump out of the pot". This is a critical step relevant to the "popping" of the rice.  Let the rice get noticeably bigger/expanded.. This step needs to be acheived with a HARD boil.  Add the green onions and parsley.</t>
  </si>
  <si>
    <r>
      <rPr>
        <sz val="10"/>
        <rFont val="Arial"/>
        <family val="0"/>
        <charset val="1"/>
      </rPr>
      <t xml:space="preserve">When you think its ready to cover, cut back on the heat to low and put the lid on.  </t>
    </r>
    <r>
      <rPr>
        <b val="true"/>
        <sz val="10"/>
        <rFont val="Arial"/>
        <family val="2"/>
        <charset val="1"/>
      </rPr>
      <t xml:space="preserve">Do not lift the cover for any reason!</t>
    </r>
  </si>
  <si>
    <r>
      <rPr>
        <sz val="10"/>
        <rFont val="Arial"/>
        <family val="2"/>
        <charset val="1"/>
      </rPr>
      <t xml:space="preserve">Let this cook for about 25 minutes or so. (A longer cooking time may be needed for very large volumes of rice.) Then roll the rice.  </t>
    </r>
    <r>
      <rPr>
        <b val="true"/>
        <sz val="10"/>
        <rFont val="Arial"/>
        <family val="2"/>
        <charset val="1"/>
      </rPr>
      <t xml:space="preserve">Don't stir.</t>
    </r>
    <r>
      <rPr>
        <sz val="10"/>
        <rFont val="Arial"/>
        <family val="0"/>
        <charset val="1"/>
      </rPr>
      <t xml:space="preserve"> </t>
    </r>
    <r>
      <rPr>
        <b val="true"/>
        <sz val="10"/>
        <rFont val="Arial"/>
        <family val="2"/>
        <charset val="1"/>
      </rPr>
      <t xml:space="preserve">Roll it </t>
    </r>
    <r>
      <rPr>
        <sz val="10"/>
        <rFont val="Arial"/>
        <family val="0"/>
        <charset val="1"/>
      </rPr>
      <t xml:space="preserve">from bottom to top. (When you turn it this time, don't scrape the bottom of the pot because if you bring up even just one scorched grain of rice could ruin the whole batch.)  Re-cover and cut the heat </t>
    </r>
    <r>
      <rPr>
        <b val="true"/>
        <sz val="10"/>
        <rFont val="Arial"/>
        <family val="2"/>
        <charset val="1"/>
      </rPr>
      <t xml:space="preserve">off.</t>
    </r>
  </si>
  <si>
    <t xml:space="preserve">Let sit for another 15 minutes and then uncover and serve. </t>
  </si>
  <si>
    <r>
      <rPr>
        <sz val="10"/>
        <rFont val="Arial"/>
        <family val="0"/>
        <charset val="1"/>
      </rPr>
      <t xml:space="preserve">Thanks to </t>
    </r>
    <r>
      <rPr>
        <b val="true"/>
        <sz val="10"/>
        <rFont val="Arial"/>
        <family val="2"/>
        <charset val="1"/>
      </rPr>
      <t xml:space="preserve">pochejp</t>
    </r>
    <r>
      <rPr>
        <sz val="10"/>
        <rFont val="Arial"/>
        <family val="0"/>
        <charset val="1"/>
      </rPr>
      <t xml:space="preserve"> for the recipe guidance and use of his photos.</t>
    </r>
  </si>
  <si>
    <t xml:space="preserve">Procedure for Pastalaya</t>
  </si>
  <si>
    <r>
      <rPr>
        <b val="true"/>
        <sz val="10"/>
        <rFont val="Arial"/>
        <family val="2"/>
        <charset val="1"/>
      </rPr>
      <t xml:space="preserve">The first 6 steps are the same as for jambalaya with rice.</t>
    </r>
    <r>
      <rPr>
        <sz val="10"/>
        <rFont val="Arial"/>
        <family val="2"/>
        <charset val="1"/>
      </rPr>
      <t xml:space="preserve">  Chop all vegetables.  Slice the sausage. Cut the pork meat cut into cubes  (Try to keep a small piece of fat on each piece as it tenderizes the meat and adds great taste.)  Season meat pieces well with salt and pepper or your favorite seasoning mix.</t>
    </r>
  </si>
  <si>
    <t xml:space="preserve">Brown the pork down really well in oil. Let it fry till it sticks, then stir. Do that over and over. Sometimes a little water is needed to cool off the grease. The sticky part (gratin) on the bottom of the pot will dictate your color of the rice.</t>
  </si>
  <si>
    <t xml:space="preserve">You can remove the browned meat from the pot, but many cooks choose to  leave the it in while browning the other meats.  Add the chicken and brown it well. </t>
  </si>
  <si>
    <t xml:space="preserve">Use the calculator to figure pounds of pasta needed.Just substitute the same weight of pasta instead of the calculated amount of rice. The liquid used should be about 1.25 quarts per pound of pasta.  The exact amount will vary between 1 quart per pound of pasta and 1.5 quarts per pound.  How much you use will dependi on how soft you like your pasta, what type of pasta you use, and how long you keep the pot covered.</t>
  </si>
  <si>
    <t xml:space="preserve">Here is a rather large pastalaya.</t>
  </si>
  <si>
    <t xml:space="preserve">Once you get the meat and vegetables cooked down, fill the pot with water according to how many pounds of pasta you intend to use., Skim off any fat or grease. Get it seasoned the way you want it then add pasta. Stir occaisionally to prevent pasta for sticking. The pictures show 1 pound of spaghetti in a 6 gallon pot. </t>
  </si>
  <si>
    <t xml:space="preserve">Pasta should start to soften after several minutes of boiling. I boil it around 12 min or so and it should look like this. Notice there is still  water showing. </t>
  </si>
  <si>
    <t xml:space="preserve">Cover and turn heat to low. Let it sit 20 minutes or so then check it. It should be getting just about right. Taste-test some of the pasta to check its firmness.  Cook a little more if needed. If you find the pasts is cooked to your liking, but there is still more water in the pot than you want, you can spoon some of it out. Don't take it all because that cast pot is hot and it will evaporate that water. Also the pasta continues to absorb some moisture as it sits.  I like a moist pastalaya.  When finished, it should look like the pastalaya in the large picture.</t>
  </si>
  <si>
    <r>
      <rPr>
        <sz val="10"/>
        <rFont val="Arial"/>
        <family val="0"/>
        <charset val="1"/>
      </rPr>
      <t xml:space="preserve">Recipe guidance and pictures by P</t>
    </r>
    <r>
      <rPr>
        <b val="true"/>
        <sz val="10"/>
        <rFont val="Arial"/>
        <family val="2"/>
        <charset val="1"/>
      </rPr>
      <t xml:space="preserve">ochejp.</t>
    </r>
  </si>
  <si>
    <t xml:space="preserve">Jambalaya Tips</t>
  </si>
  <si>
    <t xml:space="preserve">Ingredients</t>
  </si>
  <si>
    <r>
      <rPr>
        <b val="true"/>
        <sz val="11"/>
        <rFont val="Arial"/>
        <family val="2"/>
        <charset val="1"/>
      </rPr>
      <t xml:space="preserve">Meat Choices</t>
    </r>
    <r>
      <rPr>
        <sz val="11"/>
        <rFont val="Arial"/>
        <family val="2"/>
        <charset val="1"/>
      </rPr>
      <t xml:space="preserve"> Jambalaya can be made from a variety of meats, either fresh or smoked.  Fresh meats such as chicken, turkey, pork, sausage, rabbit, squirrel, duck, venison, alligator and other wild game can all be used. For chicken, thighs are best because they retain moisture better than white meat.   Smoked meats can be hot or mild smoked pork sausage, andouille, tasso, ham, bacon or home-smoked game.  </t>
    </r>
  </si>
  <si>
    <r>
      <rPr>
        <b val="true"/>
        <sz val="11"/>
        <rFont val="Arial"/>
        <family val="2"/>
        <charset val="1"/>
      </rPr>
      <t xml:space="preserve">Pork Temple Meat</t>
    </r>
    <r>
      <rPr>
        <sz val="11"/>
        <rFont val="Arial"/>
        <family val="2"/>
        <charset val="1"/>
      </rPr>
      <t xml:space="preserve">  Many very accomplished jambalaya cooks, especially those around Gonzales, LA, consider </t>
    </r>
    <r>
      <rPr>
        <b val="true"/>
        <sz val="11"/>
        <rFont val="Arial"/>
        <family val="2"/>
        <charset val="1"/>
      </rPr>
      <t xml:space="preserve">pork temple meat </t>
    </r>
    <r>
      <rPr>
        <sz val="11"/>
        <rFont val="Arial"/>
        <family val="2"/>
        <charset val="1"/>
      </rPr>
      <t xml:space="preserve">the best pork for a jambalaya. It comes from the head area of the pig.  It was once considered "trash" meat, but is now highly sought after. Readily available in stores around Gonzales, it's a tasty, dark pork meat.  Although it appears to be fairly lean, it will release a sticky, gelatinous substance which browns quickly and easily.  This provides the "sticking" needed to insure a good gratin, helping with the brown color of the finished product. After it's browned and then braised during the cooking of the rice, the meat becomes very tender.  If you can't find temple meat in your area, Boston butt (pork shoulder) cut into cubes will still be delicious. Try to keep a small piece of fat on each piece as it tenderizes the meat and adds great taste.</t>
    </r>
  </si>
  <si>
    <r>
      <rPr>
        <b val="true"/>
        <sz val="11"/>
        <rFont val="Arial"/>
        <family val="2"/>
        <charset val="1"/>
      </rPr>
      <t xml:space="preserve">Browning</t>
    </r>
    <r>
      <rPr>
        <sz val="11"/>
        <rFont val="Arial"/>
        <family val="2"/>
        <charset val="1"/>
      </rPr>
      <t xml:space="preserve">   "Gratin" is the name of the brown bits in the bottom of the pot left after browning meat.  The word derives from the French word "gratter" meaning "to scrape". It is similar in meaning in this context to the word "fond". Your water should have a deep, dark, rich color prior to adding the rice. If you don't think it is as dark as it should be, you can add a tablespoon of </t>
    </r>
    <r>
      <rPr>
        <b val="true"/>
        <sz val="11"/>
        <rFont val="Arial"/>
        <family val="2"/>
        <charset val="1"/>
      </rPr>
      <t xml:space="preserve">Kitchen Bouquet</t>
    </r>
    <r>
      <rPr>
        <sz val="11"/>
        <rFont val="Arial"/>
        <family val="2"/>
        <charset val="1"/>
      </rPr>
      <t xml:space="preserve"> or tomato paste per pound of rice to the pot.  Purists consider this cheating.  </t>
    </r>
  </si>
  <si>
    <r>
      <rPr>
        <b val="true"/>
        <sz val="11"/>
        <rFont val="Arial"/>
        <family val="2"/>
        <charset val="1"/>
      </rPr>
      <t xml:space="preserve">Cooking Liquid</t>
    </r>
    <r>
      <rPr>
        <sz val="11"/>
        <rFont val="Arial"/>
        <family val="2"/>
        <charset val="1"/>
      </rPr>
      <t xml:space="preserve">   Jambalaya should be made with stock if possible. For a meat jambalaya, use a chicken or pork stock.  For a seafood jambalaya, use a seafood or shrimp stock.  Soup base can be a great substitute for stock.  </t>
    </r>
    <r>
      <rPr>
        <b val="true"/>
        <sz val="11"/>
        <rFont val="Arial"/>
        <family val="2"/>
        <charset val="1"/>
      </rPr>
      <t xml:space="preserve">Better than Boullion</t>
    </r>
    <r>
      <rPr>
        <sz val="11"/>
        <rFont val="Arial"/>
        <family val="2"/>
        <charset val="1"/>
      </rPr>
      <t xml:space="preserve"> is the best brand of base in my opinion. Chicken, pork, ham, seafood and shrimp flavors are available, but be careful using any base because they can be very salty.</t>
    </r>
  </si>
  <si>
    <r>
      <rPr>
        <b val="true"/>
        <sz val="11"/>
        <rFont val="Arial"/>
        <family val="2"/>
        <charset val="1"/>
      </rPr>
      <t xml:space="preserve">Spices</t>
    </r>
    <r>
      <rPr>
        <sz val="11"/>
        <rFont val="Arial"/>
        <family val="2"/>
        <charset val="1"/>
      </rPr>
      <t xml:space="preserve">  Louisiana food should never be overly hot. It requires a balanced blend of peppers - white, black and red.  Pepper in Louisiana food is used for flavor, not heat. Success is when you taste the peppers across the entire tongue - red on the front and center, black on the sides and white pepper deeper back in the throat.  The red pepper component can be supplied by ground cayenne or hot sauce (or both). Thyme and oregano are popular spices in jambalaya. Bay leaf is more common in Red Jambalaya.</t>
    </r>
  </si>
  <si>
    <t xml:space="preserve">Rice Choices</t>
  </si>
  <si>
    <r>
      <rPr>
        <b val="true"/>
        <sz val="11"/>
        <rFont val="Arial"/>
        <family val="2"/>
        <charset val="1"/>
      </rPr>
      <t xml:space="preserve">Long Grain Rice</t>
    </r>
    <r>
      <rPr>
        <sz val="11"/>
        <rFont val="Arial"/>
        <family val="2"/>
        <charset val="1"/>
      </rPr>
      <t xml:space="preserve"> is the first choice of most cooks for jambalaya. </t>
    </r>
    <r>
      <rPr>
        <b val="true"/>
        <sz val="11"/>
        <rFont val="Arial"/>
        <family val="2"/>
        <charset val="1"/>
      </rPr>
      <t xml:space="preserve">Mahatma</t>
    </r>
    <r>
      <rPr>
        <sz val="11"/>
        <rFont val="Arial"/>
        <family val="2"/>
        <charset val="1"/>
      </rPr>
      <t xml:space="preserve"> is a favorite brand. Long grain rice is about 4 times longer than it is wide and will cook up fluffier, less sticky and drier than short grain. If not overcooked, it separates grain for grain.  It will absorb at least as much flavor from the ingredients as short or medium grain. Some chefs like to wash the rice to remove the starch so the rice is even less likely to become sticky and mushy.  If your rice turns out mushy, you may need to skim off excess grease after you add the liquid.</t>
    </r>
  </si>
  <si>
    <r>
      <rPr>
        <b val="true"/>
        <sz val="11"/>
        <rFont val="Arial"/>
        <family val="2"/>
        <charset val="1"/>
      </rPr>
      <t xml:space="preserve">Short Grain Rice</t>
    </r>
    <r>
      <rPr>
        <sz val="11"/>
        <rFont val="Arial"/>
        <family val="2"/>
        <charset val="1"/>
      </rPr>
      <t xml:space="preserve"> is much higher in starch. When cooked, it retains its moisture and remains or sticky. This is why Asians chefs prefer it - because it sticks together, you can use chop sticks to pick it up easier. It can be wonderful in Jambalaya if you want it to be sticky. It will absorb the flavor of the stock nicely while retaining its moisture.  The sticky rice will cling and coat your mouth and tongue where all of the taste receptors are located. After eating a few forks of short grain jambalaya the "mouth feel" and flavor will seem to be enhanced</t>
    </r>
  </si>
  <si>
    <r>
      <rPr>
        <b val="true"/>
        <sz val="11"/>
        <rFont val="Arial"/>
        <family val="2"/>
        <charset val="1"/>
      </rPr>
      <t xml:space="preserve">Parboiled Rice</t>
    </r>
    <r>
      <rPr>
        <sz val="11"/>
        <rFont val="Arial"/>
        <family val="2"/>
        <charset val="1"/>
      </rPr>
      <t xml:space="preserve">, such as </t>
    </r>
    <r>
      <rPr>
        <b val="true"/>
        <sz val="11"/>
        <rFont val="Arial"/>
        <family val="2"/>
        <charset val="1"/>
      </rPr>
      <t xml:space="preserve">Uncle Ben's "Converted" Rice</t>
    </r>
    <r>
      <rPr>
        <sz val="11"/>
        <rFont val="Arial"/>
        <family val="2"/>
        <charset val="1"/>
      </rPr>
      <t xml:space="preserve">, is unshelled (normally long grain) that is soaked in water and then pressure steamed to tender, then dried. It is </t>
    </r>
    <r>
      <rPr>
        <u val="single"/>
        <sz val="11"/>
        <rFont val="Arial"/>
        <family val="2"/>
        <charset val="1"/>
      </rPr>
      <t xml:space="preserve">not</t>
    </r>
    <r>
      <rPr>
        <sz val="11"/>
        <rFont val="Arial"/>
        <family val="2"/>
        <charset val="1"/>
      </rPr>
      <t xml:space="preserve"> instant rice.  NEVER use instant rice! Although it cooks in about the same time as other rice, parboiled rice is much more forgiving to a novice cooking jambalaya. It's just harder to screw it up.  It can be cooked soft or hard depending on how much water is used in cooking. 
</t>
    </r>
  </si>
  <si>
    <t xml:space="preserve">Here are some drawbacks to using parboiled rice:</t>
  </si>
  <si>
    <r>
      <rPr>
        <b val="true"/>
        <sz val="11"/>
        <rFont val="Arial"/>
        <family val="2"/>
        <charset val="1"/>
      </rPr>
      <t xml:space="preserve">1) Texture.</t>
    </r>
    <r>
      <rPr>
        <sz val="11"/>
        <rFont val="Arial"/>
        <family val="2"/>
        <charset val="1"/>
      </rPr>
      <t xml:space="preserve">  Most people like a little wetter jambalaya with the grains of rice sticking together. The parboiled stuff, which is more likely to be seen in restaurant jambalaya, cooks a little drier with separate, individual grains - that's OK for some dishes, but usually not desirable for jambalaya. </t>
    </r>
  </si>
  <si>
    <r>
      <rPr>
        <b val="true"/>
        <sz val="11"/>
        <rFont val="Arial"/>
        <family val="2"/>
        <charset val="1"/>
      </rPr>
      <t xml:space="preserve">2) Flavor</t>
    </r>
    <r>
      <rPr>
        <sz val="11"/>
        <rFont val="Arial"/>
        <family val="2"/>
        <charset val="1"/>
      </rPr>
      <t xml:space="preserve">.  Parboiled rice seems to end up as rice with flavor around it, as opposed to rice that has absorbed the flavor inside the grains. Also, some brands have a strong flavor, similar to brown rice, that can ruin an otherwise good jambalaya.</t>
    </r>
  </si>
  <si>
    <r>
      <rPr>
        <b val="true"/>
        <sz val="11"/>
        <rFont val="Arial"/>
        <family val="2"/>
        <charset val="1"/>
      </rPr>
      <t xml:space="preserve">3) No "Pop"</t>
    </r>
    <r>
      <rPr>
        <sz val="11"/>
        <rFont val="Arial"/>
        <family val="2"/>
        <charset val="1"/>
      </rPr>
      <t xml:space="preserve">  It's impossible to get parboiled rice to do a proper "pop". (See the next note for exactly what is meant by the term.)</t>
    </r>
  </si>
  <si>
    <r>
      <rPr>
        <b val="true"/>
        <sz val="11"/>
        <rFont val="Arial"/>
        <family val="2"/>
        <charset val="1"/>
      </rPr>
      <t xml:space="preserve">About  the "Pop"</t>
    </r>
    <r>
      <rPr>
        <sz val="11"/>
        <rFont val="Arial"/>
        <family val="2"/>
        <charset val="1"/>
      </rPr>
      <t xml:space="preserve">  Correctly cooked jambalaya rice splits down the length of the grain, which pros refer to as the "pop". Judges in some competition jambalaya cookoffs look for popped grains as a sign of superior jambalaya. To make your rice pop, you must have your stock/water rolling when you add your rice, and your goal is to get it back to a rolling boil quickly once the rice is added. (See the note on burners below to insure you have the proper equipment.) Once it has resumed boiling, you continue to stir the mixture at high heat until the rice starts to absorb the water and the grains swell (your stock will have reduced considerably by this point). </t>
    </r>
  </si>
  <si>
    <r>
      <rPr>
        <b val="true"/>
        <sz val="11"/>
        <rFont val="Arial"/>
        <family val="2"/>
        <charset val="1"/>
      </rPr>
      <t xml:space="preserve">A Questionable Rule of Thumb</t>
    </r>
    <r>
      <rPr>
        <sz val="11"/>
        <rFont val="Arial"/>
        <family val="2"/>
        <charset val="1"/>
      </rPr>
      <t xml:space="preserve">  Some jambalaya cooks figure they need 1 pound of rice per gallon of finished jambalaya, which is fine as an approximation. But then they go on to say there are 2 cups of rice per pound (mistaking ounces of weight for fluid ounces).  Then they apply the 2 to 1 liquid to rice ratio using fluid ounces of liquid to weight ounces of rice. </t>
    </r>
    <r>
      <rPr>
        <u val="single"/>
        <sz val="11"/>
        <rFont val="Arial"/>
        <family val="2"/>
        <charset val="1"/>
      </rPr>
      <t xml:space="preserve">In fact, there are really 2.5 cups of long grain rice per pound</t>
    </r>
    <r>
      <rPr>
        <sz val="11"/>
        <rFont val="Arial"/>
        <family val="2"/>
        <charset val="1"/>
      </rPr>
      <t xml:space="preserve">. What this means is instead of using a 2 to 1 ratio of liquid to rice, they are actually using more like a  1.6 to 1.</t>
    </r>
  </si>
  <si>
    <t xml:space="preserve">Here’s an illustration:</t>
  </si>
  <si>
    <t xml:space="preserve">By the rule of thumb, a 5 gallon pot would call for 5 lbs of rice.</t>
  </si>
  <si>
    <t xml:space="preserve">2 cups per lb means 10 cups of rice and therefore 20 cups of liquid (using 2 to 1 ratio).</t>
  </si>
  <si>
    <t xml:space="preserve">If they used the correct number of cups per lb (2.5) they would have come up with (5 x 2.5) = 12.5 cups of rice calling for 25 cups of liquid.</t>
  </si>
  <si>
    <t xml:space="preserve">So, they used 20 cups of liquid for 12.5 cups rice. 20 /12.5 = 1.6-to-1 liquid to rice ratio.</t>
  </si>
  <si>
    <t xml:space="preserve">The jambalaya still comes out OK because 1.6 to 1 is within the acceptable ratio range, especially for larger quantities where this rule of thumb is normally used.</t>
  </si>
  <si>
    <t xml:space="preserve">Jambalaya Tools</t>
  </si>
  <si>
    <r>
      <rPr>
        <b val="true"/>
        <sz val="11"/>
        <rFont val="Arial"/>
        <family val="2"/>
        <charset val="1"/>
      </rPr>
      <t xml:space="preserve">Cooking Pot</t>
    </r>
    <r>
      <rPr>
        <sz val="11"/>
        <rFont val="Arial"/>
        <family val="2"/>
        <charset val="1"/>
      </rPr>
      <t xml:space="preserve">  Jambalaya is best cooked in a cast iron pot.  For large batches, there is no substitute.  Cast Iron distributes the heat very evenly, and holds the heat after cooking. It is also very easy to clean up.  Never try to make a large pot of jambalaya using an aluminum stock pot.  The thin aluminum transfers heat so quickly that severely burned the rice is inevitable. </t>
    </r>
  </si>
  <si>
    <r>
      <rPr>
        <b val="true"/>
        <sz val="11"/>
        <rFont val="Arial"/>
        <family val="2"/>
        <charset val="1"/>
      </rPr>
      <t xml:space="preserve">Burners</t>
    </r>
    <r>
      <rPr>
        <sz val="11"/>
        <rFont val="Arial"/>
        <family val="2"/>
        <charset val="1"/>
      </rPr>
      <t xml:space="preserve">  For large (10 gallon &amp; up) jambalaye pots, you'll want a high BTU banjo burner rig, so you can have your water boiling fast and then get it back up to a simmer quickly once you've added your rice.  Smaller banjo burners just don't heat the pot fast enough for big batches - and that sets the cook up for failure.  </t>
    </r>
  </si>
  <si>
    <r>
      <rPr>
        <b val="true"/>
        <sz val="11"/>
        <rFont val="Arial"/>
        <family val="2"/>
        <charset val="1"/>
      </rPr>
      <t xml:space="preserve">Utensils</t>
    </r>
    <r>
      <rPr>
        <sz val="11"/>
        <rFont val="Arial"/>
        <family val="2"/>
        <charset val="1"/>
      </rPr>
      <t xml:space="preserve">  Some jambalaya cooks use a wooden paddle for jambalaya, but you can introduce bacteria with wood, and you can't scrape the bottom of the pot as thoroughly. Instead, use a stainless steel jambalaya paddle or extra large spoon to insure that the "gratin" and "soccarat" won't burn.  "Socarrat" is the name for the rice that gets crunchy and sometimes forms a tasty crust at the bottom of the pot.  Many consider it a treat.</t>
    </r>
  </si>
  <si>
    <r>
      <rPr>
        <b val="true"/>
        <sz val="11"/>
        <rFont val="Arial"/>
        <family val="2"/>
        <charset val="1"/>
      </rPr>
      <t xml:space="preserve">Overflow</t>
    </r>
    <r>
      <rPr>
        <sz val="11"/>
        <rFont val="Arial"/>
        <family val="2"/>
        <charset val="1"/>
      </rPr>
      <t xml:space="preserve">  The jambalaya calculator is very accurate for predicting the fill level of your pot.  But if you're going to cook a batch of jambalaya that pushes your pot to the limit of its capacity, keep a towel or 2 around for insurance. You can wrap them around the top in case the lid starts to lift from the expansion of the rice.  Overflowing jambalaya is a disaster.  It allows heat and steam to escape and can easily ruin your finished product.</t>
    </r>
  </si>
  <si>
    <t xml:space="preserve">Creole or Red Jambalaya</t>
  </si>
  <si>
    <t xml:space="preserve">A Creole (Red) Jambalaya is reddish and gets its color from the use of some form of tomato. A Cajun (Brown) Jambalaya, on the other hand, gets its color from the "gratin" that is produced from browning the meats.   Shrimp are often found in a Creole Jambalaya. A seafood jambalaya is usually made with shrimp stock, which comes from simmering heads and shells for 30 minutes, or seafood stock, which uses fish scraps and bones.  For oysters, be sure to retain the oyster liquid for this purpose.  Shrimp, crawfish and other seafood do not need much time cooking, so they should be added just before the lid goes on the pot.</t>
  </si>
  <si>
    <t xml:space="preserve">If you want to cook a Creole jambalaya, use fresh Creole tomatoes if they are available. Blanch them first, remove the skin and then chop them finely.  Since Creole tomatoes are only available for a short growing period in June and July, canned whole, chopped or stewed tomatoes, tomato sauce, tomato juice or tomato paste are all acceptable substitutes. Count canned tomato product (except for paste) as part of the liquid in the recipe. You can also add paprika for red color and mild flavor.</t>
  </si>
  <si>
    <t xml:space="preserve">In a Creole jambalaya, the fresh trinity of onions, celery and bell pepper along with garlic are usually used, cooked until the onions are clear.  In a Cajun jambalaya, some cooks leave out the celery and/or bell pepper, and the vegetables are cooked more - until the onions are lightly caramelized and even browned so that they add more color to the dish.  </t>
  </si>
  <si>
    <t xml:space="preserve">Useful Equivalents for Jambalaya Cooks</t>
  </si>
  <si>
    <t xml:space="preserve">Rice</t>
  </si>
  <si>
    <t xml:space="preserve">1 lb of long grain rice = 2 1/2 cups = 7.5 cups cooked</t>
  </si>
  <si>
    <t xml:space="preserve">1 lb of short grain rice = 2 1/4 cups = 6 75 cups cooked</t>
  </si>
  <si>
    <t xml:space="preserve">2 cups of short grain rice = 14 oz by weight</t>
  </si>
  <si>
    <t xml:space="preserve">Onions</t>
  </si>
  <si>
    <t xml:space="preserve">1 lb whole unpeeled medium onions = 4 medium onions  = 3 1/2 cups chopped</t>
  </si>
  <si>
    <t xml:space="preserve">1 lb raw chopped onions = 10.5 oz cooked</t>
  </si>
  <si>
    <t xml:space="preserve">3 cups raw chopped onions = 1 cup sautéed chopped onions</t>
  </si>
  <si>
    <t xml:space="preserve">1 ½ lb whole medium onions = 1.25 lbs raw chopped = 13 oz (wt) cooked chopped onions</t>
  </si>
  <si>
    <t xml:space="preserve">Green Onions</t>
  </si>
  <si>
    <t xml:space="preserve">1  bunch of green onions is usually about 8 onions and equals about 1 1/2 to 2 cups chopped onions (3.5 oz by weight).</t>
  </si>
  <si>
    <t xml:space="preserve">4 green onions (½ bunch), chopped = 1 cup</t>
  </si>
  <si>
    <t xml:space="preserve">Dehydrated Onions:</t>
  </si>
  <si>
    <t xml:space="preserve">1 lb dried minced onions = 6 3/4 cups dried minced onions = 13 cups reconstituted minced onions.</t>
  </si>
  <si>
    <t xml:space="preserve">1 tbsp. dried minced onions = 1/2 tbsp. onion powder</t>
  </si>
  <si>
    <t xml:space="preserve">1/3 cup chopped onions = 1 small onion = 1 tablespoon dried minced onion or 1 1/2 teaspoon onion powder</t>
  </si>
  <si>
    <t xml:space="preserve">Bell Pepper</t>
  </si>
  <si>
    <t xml:space="preserve">1 whole medium bell pepper = 6.8 oz by wt = 1 heaping cup (9 fl oz) of chopped pepper (5.6 oz by wt)</t>
  </si>
  <si>
    <t xml:space="preserve">3 whole medium peppers = 1 lb chopped bell pepper = 3.5 cups chopped</t>
  </si>
  <si>
    <t xml:space="preserve">Celery</t>
  </si>
  <si>
    <t xml:space="preserve">1 stalk = 1/2 cup chopped</t>
  </si>
  <si>
    <t xml:space="preserve">1 cup chopped celery = 2 stalks = 3.4 oz (wt)</t>
  </si>
  <si>
    <t xml:space="preserve">1 lb chopped celery = 4.7 cups </t>
  </si>
  <si>
    <t xml:space="preserve">Tomatoes</t>
  </si>
  <si>
    <t xml:space="preserve">3 whole medium tomatoes = 1 pound chopped  =  3 cups chopped</t>
  </si>
  <si>
    <t xml:space="preserve">8 small plum tomatoes = 1 pound</t>
  </si>
  <si>
    <t xml:space="preserve">25 to 30 cherry tomatoes = 1 pound</t>
  </si>
  <si>
    <t xml:space="preserve">1 cup firmly packed chopped tomato = 1/2 cup tomato sauce plus 1/2 cup water</t>
  </si>
  <si>
    <t xml:space="preserve">1 cup canned tomatoes = 1 1/2 cups fresh, chopped, cooked tomatoes</t>
  </si>
  <si>
    <t xml:space="preserve">3/8 cup of tomato paste plus 1/2 cup water = 1 cup tomato sauce</t>
  </si>
  <si>
    <t xml:space="preserve">1 pound fresh = 1 1/2 cups chopped</t>
  </si>
  <si>
    <t xml:space="preserve">1 (16-ounce) can = 2 cups</t>
  </si>
  <si>
    <t xml:space="preserve">1 (28-ounce) can = 3 cups undrained</t>
  </si>
  <si>
    <t xml:space="preserve">1 (35-ounce) can = 4 cups undrained</t>
  </si>
  <si>
    <t xml:space="preserve">Pasta</t>
  </si>
  <si>
    <t xml:space="preserve">1 pound uncooked pasta = 4 to 5 cups uncooked = 8 cups cooked pasta</t>
  </si>
  <si>
    <t xml:space="preserve">Bacon</t>
  </si>
  <si>
    <t xml:space="preserve">1 lb raw bacon = 4.3 oz (wt) cooked bacon + 6 fl oz bacon grease</t>
  </si>
  <si>
    <t xml:space="preserve">Parsley</t>
  </si>
  <si>
    <t xml:space="preserve">1 bunch = 1 1/3 to 1 1/2 cups chopped</t>
  </si>
  <si>
    <t xml:space="preserve">6 sprigs = 1/4 cup chopped</t>
  </si>
  <si>
    <t xml:space="preserve">Garlic</t>
  </si>
  <si>
    <t xml:space="preserve">1 medium clove = ½ teaspoon chopped</t>
  </si>
  <si>
    <t xml:space="preserve">1 teaspoon garlic powder = about 8 cloves</t>
  </si>
  <si>
    <t xml:space="preserve">1 tablespoon garlic powder = about 24 cloves</t>
  </si>
  <si>
    <t xml:space="preserve">Volume Equivalents</t>
  </si>
  <si>
    <t xml:space="preserve">1 gallon = 4 qt = 8 pt = 16 c = 128 fl oz = 256 tbsp = 768 tsp</t>
  </si>
  <si>
    <t xml:space="preserve">1 quart = 2 pt = 4 c = 32 fl oz = 64 tbsp. = 192 tsp</t>
  </si>
  <si>
    <t xml:space="preserve">1 pint = 2 c = 16 fl oz = 32 tbsp. = 96 tsp</t>
  </si>
  <si>
    <t xml:space="preserve">1 cup = 8 fl. oz. = 16 tbsp = 48 tsp</t>
  </si>
  <si>
    <t xml:space="preserve">1 fluid ounce = 2 tbsp = 6 tsp</t>
  </si>
  <si>
    <t xml:space="preserve">1 tablespoon = 1/2 fl oz = 3 tsp</t>
  </si>
  <si>
    <t xml:space="preserve">Credits and Feedback</t>
  </si>
  <si>
    <r>
      <rPr>
        <sz val="11"/>
        <color rgb="FFFFFFFF"/>
        <rFont val="Arial"/>
        <family val="2"/>
        <charset val="1"/>
      </rPr>
      <t xml:space="preserve">Thanks to </t>
    </r>
    <r>
      <rPr>
        <b val="true"/>
        <sz val="11"/>
        <color rgb="FFFFFFFF"/>
        <rFont val="Arial"/>
        <family val="2"/>
        <charset val="1"/>
      </rPr>
      <t xml:space="preserve">Pochejp </t>
    </r>
    <r>
      <rPr>
        <sz val="11"/>
        <color rgb="FFFFFFFF"/>
        <rFont val="Arial"/>
        <family val="2"/>
        <charset val="1"/>
      </rPr>
      <t xml:space="preserve">for all kinds of help, including his photos, recipes, the rice-to-liquid ratios and letting me plagiarize his cooking procedure</t>
    </r>
    <r>
      <rPr>
        <b val="true"/>
        <sz val="11"/>
        <color rgb="FFFFFFFF"/>
        <rFont val="Arial"/>
        <family val="2"/>
        <charset val="1"/>
      </rPr>
      <t xml:space="preserve">,</t>
    </r>
    <r>
      <rPr>
        <sz val="11"/>
        <color rgb="FFFFFFFF"/>
        <rFont val="Arial"/>
        <family val="2"/>
        <charset val="1"/>
      </rPr>
      <t xml:space="preserve"> </t>
    </r>
    <r>
      <rPr>
        <b val="true"/>
        <sz val="11"/>
        <color rgb="FFFFFFFF"/>
        <rFont val="Arial"/>
        <family val="2"/>
        <charset val="1"/>
      </rPr>
      <t xml:space="preserve">Kajungee</t>
    </r>
    <r>
      <rPr>
        <sz val="11"/>
        <color rgb="FFFFFFFF"/>
        <rFont val="Arial"/>
        <family val="2"/>
        <charset val="1"/>
      </rPr>
      <t xml:space="preserve"> for encouragement and feedback on the volume/servings and to the entire </t>
    </r>
    <r>
      <rPr>
        <b val="true"/>
        <sz val="11"/>
        <color rgb="FFFFFFFF"/>
        <rFont val="Arial"/>
        <family val="2"/>
        <charset val="1"/>
      </rPr>
      <t xml:space="preserve">Food and Drink Board</t>
    </r>
    <r>
      <rPr>
        <sz val="11"/>
        <color rgb="FFFFFFFF"/>
        <rFont val="Arial"/>
        <family val="2"/>
        <charset val="1"/>
      </rPr>
      <t xml:space="preserve"> at </t>
    </r>
    <r>
      <rPr>
        <b val="true"/>
        <sz val="11"/>
        <color rgb="FFFFFFFF"/>
        <rFont val="Arial"/>
        <family val="2"/>
        <charset val="1"/>
      </rPr>
      <t xml:space="preserve">Tigerdroppings.com </t>
    </r>
    <r>
      <rPr>
        <sz val="11"/>
        <color rgb="FFFFFFFF"/>
        <rFont val="Arial"/>
        <family val="2"/>
        <charset val="1"/>
      </rPr>
      <t xml:space="preserve">for its collective jambalaya wisdom.</t>
    </r>
  </si>
  <si>
    <t xml:space="preserve">"Amazing Jambalaya Calculator" Featured on NOLA.com (Link)</t>
  </si>
  <si>
    <t xml:space="preserve">"The Jambalaya Calculator could only exist in Louisiana" (Link)</t>
  </si>
  <si>
    <t xml:space="preserve">Jambalaya Calculator Android App (Link)</t>
  </si>
  <si>
    <r>
      <rPr>
        <sz val="10"/>
        <color rgb="FF000000"/>
        <rFont val="Arial"/>
        <family val="2"/>
        <charset val="1"/>
      </rPr>
      <t xml:space="preserve">To comment or suggest edits or improvements, send an email to me at </t>
    </r>
    <r>
      <rPr>
        <b val="true"/>
        <sz val="10"/>
        <color rgb="FF000000"/>
        <rFont val="Arial"/>
        <family val="2"/>
        <charset val="1"/>
      </rPr>
      <t xml:space="preserve">STADRAT@GMAIL.COM</t>
    </r>
  </si>
  <si>
    <t xml:space="preserve">"I just want to say that I cooked a jambalaya for the first time in my new cast iron pot a couple hours ago. I did the 5 gallon setup. It came out perfect! This calculator is awesome! Thanks!"</t>
  </si>
  <si>
    <r>
      <rPr>
        <sz val="10"/>
        <rFont val="Arial"/>
        <family val="0"/>
        <charset val="1"/>
      </rPr>
      <t xml:space="preserve">"One of the best features about the calculator is </t>
    </r>
    <r>
      <rPr>
        <i val="true"/>
        <sz val="10"/>
        <rFont val="Arial"/>
        <family val="2"/>
        <charset val="1"/>
      </rPr>
      <t xml:space="preserve">[how well it predicts] </t>
    </r>
    <r>
      <rPr>
        <sz val="10"/>
        <rFont val="Arial"/>
        <family val="0"/>
        <charset val="1"/>
      </rPr>
      <t xml:space="preserve">how much quantity will fit in a certain sized pot (rice, liquid, and meat). Since I've been using the calculator, the catch phrase has become, "Trust the recipe", among myself and my co-cooks. Everytime, it looks like we will be overloading our 10 gallon pot in an effort to maximize our jambalaya output, and everytime, it comes out exactly at the brim of the pot. Simply amazing. "</t>
    </r>
  </si>
  <si>
    <t xml:space="preserve">"Ok. I've used that recipe with a few tweaks for 8-150 just to see and it has turned out virtually the same everytime, its a very good recipe and tool."</t>
  </si>
  <si>
    <t xml:space="preserve">"The calculator is pretty much spot on as I have used it to cook for 50 and 100 and also compared it to my recipe for 100 and really no difference to speak of. "</t>
  </si>
  <si>
    <t xml:space="preserve">"Awesome, this is what I have been looking for."</t>
  </si>
  <si>
    <r>
      <rPr>
        <sz val="10"/>
        <rFont val="Arial"/>
        <family val="0"/>
        <charset val="1"/>
      </rPr>
      <t xml:space="preserve">"Hey Stadium Rat, I used your Jambalaya Calculator this weekend and I wanted to give you a shout out!  I've had a 10 gallon pot for about 5 years, but have never cooked more than half a pot (5 lbs of rice),  I just haven't had the occassion to cook for 100 people.  So I used your jambalaya calculator to assist me with ratios and quantities, etc. on a full pot. It was very useful, and the jambalaya came out great! </t>
    </r>
    <r>
      <rPr>
        <b val="true"/>
        <sz val="10"/>
        <rFont val="Arial"/>
        <family val="2"/>
        <charset val="1"/>
      </rPr>
      <t xml:space="preserve"> </t>
    </r>
    <r>
      <rPr>
        <sz val="10"/>
        <rFont val="Arial"/>
        <family val="2"/>
        <charset val="1"/>
      </rPr>
      <t xml:space="preserve">Best I ever made, truth be told.</t>
    </r>
    <r>
      <rPr>
        <sz val="10"/>
        <rFont val="Arial"/>
        <family val="0"/>
        <charset val="1"/>
      </rPr>
      <t xml:space="preserve"> I tweaked a few things of course, but the rice to liquid ratio was spot on.  I keep a little less than two cups of the meat fat in the pot, so I reduce my stock quantity by that amount.  Any way, thanks for all the effort you put into the jambalaya calculator.  It's a great tool and you are very generous for sharing it! "</t>
    </r>
  </si>
  <si>
    <t xml:space="preserve">"I pushed my pot trying to feed 120 once used very close to what you have listed. I served 162 - 8 oz bowls till the last grain of rice was gone. So your end result is pretty spot on."</t>
  </si>
  <si>
    <t xml:space="preserve">"Thanks for posting this. Love it!! I cooked a jambalya last night and have to do another one next week for my son + friends on Grand Isle!"</t>
  </si>
  <si>
    <t xml:space="preserve">"Damn you internet geeks think of everything.  Where was this kinda stuff when I was tryin to figure this stuff out 30 years ago?  good job rat - Very Impressive. "</t>
  </si>
  <si>
    <t xml:space="preserve">"That is awesome Rat!"</t>
  </si>
  <si>
    <t xml:space="preserve">"Rat I got to hand it to you. Hell of a good job.  You just keep improving.  When will the scratch and sniff version be ready?"</t>
  </si>
  <si>
    <t xml:space="preserve">"Nice job Rat. I send this to people that always are asking me what amount of this for that type questions. Get asked all the time and this is a great tool."</t>
  </si>
  <si>
    <t xml:space="preserve">"Very well done Rat"</t>
  </si>
  <si>
    <t xml:space="preserve">"Stadium Rat, I literally cooked the best pot of jambalaya I've ever cooked using your calculator. It also helped that I had a brand new 8 quart ceramic cast iron pot. Rice was cooked perfectly. Jambalaya seasoned great and excellent color. Truly authentic."</t>
  </si>
  <si>
    <t xml:space="preserve">"Rat's calculator is accurate. 40 people you gonna need 5 gallons of jamb or pasta."</t>
  </si>
  <si>
    <t xml:space="preserve">"Follow Rat's calculator. The most important measurement being the water/rice ratio. The larger the pot the lower water/rice ratio measurements apply. You can basically follow the recipe I posted with his calc measurements for the large pot but you don't have to remove the meat. I will say, cooking a 10 gallon jamb takes some practice. Cook some practice pots. Good luck"</t>
  </si>
  <si>
    <t xml:space="preserve">"Cooking it for the first time for 200 people is risky when you haven't done it before other than from a box. It can be done, though. Study Stadium Rat's chart and good luck. "</t>
  </si>
  <si>
    <t xml:space="preserve">"That calculator is amazing. . . ." </t>
  </si>
  <si>
    <t xml:space="preserve">"For God sakes, find the jambalaya calculator and follow it closely and you can't go wrong!  I have less than 5 years of experience cooking, much less jambalaya. I got my first rig for Christmas last year and I followed the calculator and I nailed it. My first jambalaya ever I was hearing best jambalaya they ever eaten compliments from people at a new years party.  The jambalaya calculator is SICK! Stadium rat and all that contributed did a hell of a job."</t>
  </si>
  <si>
    <t xml:space="preserve">"Rat did a great job on the calculator. I wish I had it 20 years ago.."</t>
  </si>
  <si>
    <t xml:space="preserve">"I have used this every time I cook from my "big" pot - which I use with 10 lb uncooked rice. I really need it more for the rice to water ratios, which are perfect every time. "</t>
  </si>
  <si>
    <r>
      <rPr>
        <sz val="10"/>
        <rFont val="Arial"/>
        <family val="0"/>
        <charset val="1"/>
      </rPr>
      <t xml:space="preserve">Thank the gentlemen that put </t>
    </r>
    <r>
      <rPr>
        <i val="true"/>
        <sz val="10"/>
        <rFont val="Arial"/>
        <family val="2"/>
        <charset val="1"/>
      </rPr>
      <t xml:space="preserve">[this]</t>
    </r>
    <r>
      <rPr>
        <sz val="10"/>
        <rFont val="Arial"/>
        <family val="0"/>
        <charset val="1"/>
      </rPr>
      <t xml:space="preserve"> together, in the words of Issac Newton that if you are able to achieve greatness, it is only by standing on the shoulders of giants - Pochejp and Stadium Rat.</t>
    </r>
  </si>
  <si>
    <t xml:space="preserve">"I can't tell you how many of my friends and family use this. "</t>
  </si>
  <si>
    <t xml:space="preserve">"I just wanted to let you now how priceless your calculator was for this evening. I received a 5 gallon Jambalaya pot for my Birthday and had two unsuccessful Jambalaya's from it. I"m not unfamiliar with cooking Jam, just large volumes. I followed your calculator to the T this afternoon and ended up with some of the best Jambalaya ever. Thanks so much for you and your contributors efforts in making this tool."</t>
  </si>
  <si>
    <t xml:space="preserve">"This is amazing! "</t>
  </si>
  <si>
    <t xml:space="preserve">"I've been tailgating for years, and have always wanted to cook jambalaya at my tailgate but I was always too intimidated by the task. Last year I told my fiancé I wanted a setup and I was gonna trial and error it until I got it right. She got me a setup for Christmas, right around that time I discovered Rats calculator. God did that thing save me alot of money with trial and error. My first jambalaya was for new years. People at the party thought I've been doing this for years. Even if you haven't quite mastered boiling an egg yet, if you can follow directions and measurements, you can cook jambalaya among those who've been doing this for 25 years. It's unbelievable."</t>
  </si>
  <si>
    <t xml:space="preserve">"This calculator is just what i needed, thanks Rat. "</t>
  </si>
  <si>
    <t xml:space="preserve">"Looks good Rat.  Bring it to the Gonzales Jambalaya Festival in May 2012.  Make sure you got your water right on that wood fire. "</t>
  </si>
  <si>
    <t xml:space="preserve">"Just used the calculator on the Small Batch - By Pot Size tab. Came out absolutely perfect. Thanks Rat. My first time making Jambalaya not out of a Zatarains box, and I swear it tastes like I've been doing it for years. " </t>
  </si>
  <si>
    <t xml:space="preserve">"I used Stadium Rat's Jambalaya calculator last week to make Jambalaya for 35 of my daughter's soon-to-be in laws. Came out great...Stadium Rat should win the Nobel Peace Prize for his J.C."</t>
  </si>
  <si>
    <t xml:space="preserve">"Want to credit the maker, Stadium Rat. Check out this masterpiece!  The LSU Tailgate Jambalaya Calculator is a work of art, and it is spot on.  I typed in 22 large servings (2 cup) and 12 small.  I used the amounts and ratios and got some good stuff.  I was a little chicken because it was such a big pot, I used Uncle Ben rice because it cooks up easier.  Regular rice would have made it a little stickier, and it would have cooked up real nice in that big pot.  Ill do that next time.  That spreadsheet is worth keeping!"</t>
  </si>
  <si>
    <t xml:space="preserve">"Good stuff."</t>
  </si>
  <si>
    <t xml:space="preserve">"This is a gem, take a look!  Some crazy booze-sodden parish y'at has miraculously completed ninth grade and is able to use Excel.  With his considerable skills has created "The Jambalaya Calculator"!  How cool.  How nerdy. Its funny, and it works"</t>
  </si>
  <si>
    <t xml:space="preserve">"Awesome tool!"</t>
  </si>
  <si>
    <t xml:space="preserve">"Special thanks to Pochejp and Stadium Rat!!! Jambalaya kings!! I cooked a pot today... AND my rice problem is fixed. I may have been having trouble because I wasn't getting the water to an extreme boil before adding the rice." </t>
  </si>
  <si>
    <t xml:space="preserve">     </t>
  </si>
  <si>
    <t xml:space="preserve">"FYI, used the spreadsheet with a few tweaks Friday in the cookoff at work and we finished #2 out of 57 teams. Pretty good for only the third time I've cooked competitively. Now on to the city-wide contest in October. Guess we can call it award-winning now! Thanks for all your labor on this Rat. "</t>
  </si>
  <si>
    <t xml:space="preserve">I have made jambalaya all of my life (31) and it's always good; however, the calculator makes it so damn easy to purchase the ingredients. Furthermore, the process is easy enough for my 6 year old nephew to follow. </t>
  </si>
  <si>
    <t xml:space="preserve">Last night, I strictly followed the recipe (except for the garlic, I added way more) just to try it. It came out perfect. I made the 20 serving recipe in my 10 gal pot. I used marinated wild pig, chicken quarters, and manda garlic sausage. </t>
  </si>
  <si>
    <t xml:space="preserve">Retail Resources for Jambalaya Food &amp; Equipment</t>
  </si>
  <si>
    <t xml:space="preserve">Name</t>
  </si>
  <si>
    <t xml:space="preserve">Location</t>
  </si>
  <si>
    <t xml:space="preserve">Links</t>
  </si>
  <si>
    <t xml:space="preserve">Pots, Burners &amp; Equipment</t>
  </si>
  <si>
    <t xml:space="preserve">Smoked Meats</t>
  </si>
  <si>
    <t xml:space="preserve">Fresh Meats</t>
  </si>
  <si>
    <t xml:space="preserve">Precut Meats (call)</t>
  </si>
  <si>
    <t xml:space="preserve">Temple Meat</t>
  </si>
  <si>
    <t xml:space="preserve">Precut Veggies (call)</t>
  </si>
  <si>
    <t xml:space="preserve">Comments</t>
  </si>
  <si>
    <t xml:space="preserve">Bastrop Feed &amp; Seed</t>
  </si>
  <si>
    <t xml:space="preserve">Bastrop</t>
  </si>
  <si>
    <t xml:space="preserve">Link</t>
  </si>
  <si>
    <t xml:space="preserve">X</t>
  </si>
  <si>
    <t xml:space="preserve">Ed's Shenandoah Hardware</t>
  </si>
  <si>
    <t xml:space="preserve">Baton Rouge</t>
  </si>
  <si>
    <t xml:space="preserve">Fresh Pickin's Market</t>
  </si>
  <si>
    <t xml:space="preserve">Fresh vegetables of all kinds - Chopped onions - 20 lb bag for less than $15</t>
  </si>
  <si>
    <t xml:space="preserve">Goodwood Hardware</t>
  </si>
  <si>
    <t xml:space="preserve">Matherne's</t>
  </si>
  <si>
    <t xml:space="preserve">Double D Sausage</t>
  </si>
  <si>
    <t xml:space="preserve">Bogalusa</t>
  </si>
  <si>
    <t xml:space="preserve">Call for specifics</t>
  </si>
  <si>
    <t xml:space="preserve">Kirk Martin Slaughterhouse</t>
  </si>
  <si>
    <t xml:space="preserve">Carencro</t>
  </si>
  <si>
    <t xml:space="preserve">Smith's Hdwr &amp; Gen'l Store</t>
  </si>
  <si>
    <t xml:space="preserve">Covington</t>
  </si>
  <si>
    <t xml:space="preserve">They make a great custom burner for three leg pots of any size. </t>
  </si>
  <si>
    <t xml:space="preserve">LeJeune's Sausage Kitchen</t>
  </si>
  <si>
    <t xml:space="preserve">Eunice</t>
  </si>
  <si>
    <t xml:space="preserve">Porche's Sausage Company</t>
  </si>
  <si>
    <t xml:space="preserve">Fr. Settlement</t>
  </si>
  <si>
    <t xml:space="preserve">Awesome sausage</t>
  </si>
  <si>
    <t xml:space="preserve">Kief's Hardware</t>
  </si>
  <si>
    <t xml:space="preserve">Galliano</t>
  </si>
  <si>
    <t xml:space="preserve">Galvez Hardware</t>
  </si>
  <si>
    <t xml:space="preserve">Gonzales</t>
  </si>
  <si>
    <t xml:space="preserve">Hutch's Hardware</t>
  </si>
  <si>
    <t xml:space="preserve">Lamendola's Grocery</t>
  </si>
  <si>
    <t xml:space="preserve">one stop shopping for all your jambalaya needs</t>
  </si>
  <si>
    <t xml:space="preserve">Ralph's</t>
  </si>
  <si>
    <t xml:space="preserve">AF Davidson Hardware</t>
  </si>
  <si>
    <t xml:space="preserve">Houma</t>
  </si>
  <si>
    <t xml:space="preserve">a nice, old-school hardware store</t>
  </si>
  <si>
    <t xml:space="preserve">Bailey's Andouille</t>
  </si>
  <si>
    <t xml:space="preserve">LaPlace</t>
  </si>
  <si>
    <t xml:space="preserve">Great andouille, tasso, hogshead cheese, boudin, chicken versions</t>
  </si>
  <si>
    <t xml:space="preserve">Jacob's Andouille</t>
  </si>
  <si>
    <t xml:space="preserve">Favorite andouille of many, tasso, jerky, fresh beans, file powder, more</t>
  </si>
  <si>
    <t xml:space="preserve">Wayne Jacob's Smokehouse</t>
  </si>
  <si>
    <t xml:space="preserve">Andouille, smoked sausage, pork broth, boudin, tasso, jerky, cracklins, etc.</t>
  </si>
  <si>
    <t xml:space="preserve">Lockport Farm Market</t>
  </si>
  <si>
    <t xml:space="preserve">Lockport</t>
  </si>
  <si>
    <t xml:space="preserve">Veron's Supermarket</t>
  </si>
  <si>
    <t xml:space="preserve">Lutcher</t>
  </si>
  <si>
    <t xml:space="preserve">Excellent andouille and smoked sausage</t>
  </si>
  <si>
    <t xml:space="preserve">Baldwin-Taylor Hardware</t>
  </si>
  <si>
    <t xml:space="preserve">Metairie</t>
  </si>
  <si>
    <t xml:space="preserve">R &amp; R Welding</t>
  </si>
  <si>
    <t xml:space="preserve">Paulina</t>
  </si>
  <si>
    <t xml:space="preserve">Fine custom jam rigs  with wind guards and rollers.</t>
  </si>
  <si>
    <t xml:space="preserve">Bohning's Supermarket</t>
  </si>
  <si>
    <t xml:space="preserve">Ponchatoula</t>
  </si>
  <si>
    <t xml:space="preserve">Chris' Specialty Meats</t>
  </si>
  <si>
    <t xml:space="preserve">Prairieville</t>
  </si>
  <si>
    <t xml:space="preserve">Oak Grove Smokehouse</t>
  </si>
  <si>
    <t xml:space="preserve">Gary Matte</t>
  </si>
  <si>
    <t xml:space="preserve">Rayne</t>
  </si>
  <si>
    <t xml:space="preserve">Don's Country Store</t>
  </si>
  <si>
    <t xml:space="preserve">Reserve</t>
  </si>
  <si>
    <t xml:space="preserve">Full grocery with jambalaya equipment, too</t>
  </si>
  <si>
    <t xml:space="preserve">Don's Specialty Meats</t>
  </si>
  <si>
    <t xml:space="preserve">Scott &amp; Carencro</t>
  </si>
  <si>
    <t xml:space="preserve">Wide selection - boudin, poultry, ham, cracklins, jerky, gator, frog, quail</t>
  </si>
  <si>
    <t xml:space="preserve">De Laune's Supermarket</t>
  </si>
  <si>
    <t xml:space="preserve">St. Amant</t>
  </si>
  <si>
    <t xml:space="preserve">Krazy Kajun</t>
  </si>
  <si>
    <t xml:space="preserve">Reasonably price pots, burners &amp; accessories</t>
  </si>
  <si>
    <t xml:space="preserve">Leblanc's Cajun Foods</t>
  </si>
  <si>
    <t xml:space="preserve">Bulk temple meat in 10 lb bags or 30 lb boxes.</t>
  </si>
  <si>
    <t xml:space="preserve">Murray's Superette</t>
  </si>
  <si>
    <t xml:space="preserve">temple meat - 30 lb boxes &amp; smaller packs</t>
  </si>
  <si>
    <t xml:space="preserve">Paul's Meat Market</t>
  </si>
  <si>
    <t xml:space="preserve">Ville Platte</t>
  </si>
  <si>
    <t xml:space="preserve">Teet's Food Store </t>
  </si>
  <si>
    <t xml:space="preserve">Links &amp; Lagniappe</t>
  </si>
  <si>
    <t xml:space="preserve">JambalayaCalculator.com  (get latest version here)</t>
  </si>
  <si>
    <t xml:space="preserve">Pochejp's Epic "Jambalaya Gonzales Style" (link)</t>
  </si>
  <si>
    <t xml:space="preserve">Pochejp's "Jambalaya Gonzales Style" (pdf download)</t>
  </si>
  <si>
    <t xml:space="preserve">Pochejp's "Cracklins Gonzales Style" (link)</t>
  </si>
  <si>
    <t xml:space="preserve">TigerDoppings Food Board Recipe Collection ver. 9 (over 500 recipes)  (link)</t>
  </si>
  <si>
    <t xml:space="preserve">MeridianDog's Recipe Collection (link)</t>
  </si>
  <si>
    <t xml:space="preserve">Chemistry of Cast Iron Seasoning: A Science-Based How-To (link)</t>
  </si>
  <si>
    <t xml:space="preserve">How to Grind Your Jambalaya Pot Smooth (link)</t>
  </si>
  <si>
    <t xml:space="preserve">List of Louisiana Cookbooks Containing Recipes for Jambalaya With Tomatoes (pdf download)</t>
  </si>
  <si>
    <t xml:space="preserve">New Orleans Cookbook Bibliography (pdf download)</t>
  </si>
  <si>
    <t xml:space="preserve">Stadium Rat's Recipes</t>
  </si>
  <si>
    <t xml:space="preserve">Jack Miller BBQ Sauce Clone</t>
  </si>
  <si>
    <t xml:space="preserve">This homemade sauce is very similar to the two famous Ville Platte barbecue sauces, Jack Miller's and Pig Stand. I reverse-engineered this recipe based on the ingredients lists and some knowledge of how my grandfather made a similar sauce (see below).  I used dried diced  onions because that's what Jack Miller uses, but you can certainly use an equivalent amount of fresh chopped onions if you like.  Saute them down before adding.</t>
  </si>
  <si>
    <t xml:space="preserve">This was my first attempt, but I believe the result is as close to those two sauces as those sauces are to each other. Pig Stand is slightly sweeter. </t>
  </si>
  <si>
    <t xml:space="preserve">1 cup yellow mustard</t>
  </si>
  <si>
    <t xml:space="preserve">1 cup vegetable oil</t>
  </si>
  <si>
    <t xml:space="preserve">2 1/2 cups dried chopped onions (8 oz by weight)</t>
  </si>
  <si>
    <t xml:space="preserve">5 cups warm water</t>
  </si>
  <si>
    <t xml:space="preserve">10 oz bottle Worcestershire sauce</t>
  </si>
  <si>
    <t xml:space="preserve">1 cup catsup</t>
  </si>
  <si>
    <t xml:space="preserve">6 Tbs tomato paste</t>
  </si>
  <si>
    <t xml:space="preserve">3/4 cup chili sauce</t>
  </si>
  <si>
    <t xml:space="preserve">6 Tbs sugar</t>
  </si>
  <si>
    <t xml:space="preserve">1/4 cup margarine</t>
  </si>
  <si>
    <t xml:space="preserve">2 tsp garlic powder</t>
  </si>
  <si>
    <t xml:space="preserve">2 tsp smoked paprika</t>
  </si>
  <si>
    <t xml:space="preserve">1 tsp Louisiana hot sauce</t>
  </si>
  <si>
    <t xml:space="preserve">1 tsp chili powder</t>
  </si>
  <si>
    <t xml:space="preserve">1. Pour warm water over the dried onions in a bowl and allow to rehydrate for 30 minutes.</t>
  </si>
  <si>
    <t xml:space="preserve">2. Into a pot of suitable size, put the all of the ingredients, including the onion water, and simmer for 2 hours or more, until the onions are very soft.</t>
  </si>
  <si>
    <t xml:space="preserve">3. For basting sauce, take a portion of the sauce and add an equal amount of vegetable oil and heat. Use the top part of this mixture (the oil) for basting on the grill. The thicker sauce on the bottom can be painted on the meat during the last few minutes of cooking or served with the meat as a table sauce.</t>
  </si>
  <si>
    <t xml:space="preserve">Yield: 2 quarts</t>
  </si>
  <si>
    <t xml:space="preserve">Total Time: 2 hours and 30 minutes</t>
  </si>
  <si>
    <t xml:space="preserve">Source: Stadium Rat</t>
  </si>
  <si>
    <t xml:space="preserve">Article About This Recipe on NOLA.com (Link)</t>
  </si>
  <si>
    <t xml:space="preserve">My Granddady's Welsh (La.) Barbecue Sauce </t>
  </si>
  <si>
    <t xml:space="preserve">This recipe was given to my grandfather by a friend named Max Schlacher. Between that name, and the vinegar and mustard, you know this must be of German origin. I seems likely to be related to Jack Miller-type sauces. My grandfather used to cook this in a brick wishing well pit in his back yard. The chicken was out of this world. </t>
  </si>
  <si>
    <t xml:space="preserve">This method works best when the pit is covered and the coals are at least 18 inches below the grill, otherwise you're going to encounter flare-ups from the basting oil.</t>
  </si>
  <si>
    <t xml:space="preserve">4 pounds sliced onions </t>
  </si>
  <si>
    <t xml:space="preserve">2 quarts cooking oil </t>
  </si>
  <si>
    <t xml:space="preserve">16 oz bottle Worcestershire sauce </t>
  </si>
  <si>
    <t xml:space="preserve">1 cup yellow mustard </t>
  </si>
  <si>
    <t xml:space="preserve">1 Tbs salt </t>
  </si>
  <si>
    <t xml:space="preserve">1 cup vinegar </t>
  </si>
  <si>
    <t xml:space="preserve">Put oil in a deep pan. Add sliced onions, salt and vinegar. Cook until onions become light in color. Add Worcestershire sauce and mustard. Cook slowly for 1 to 2 hours until onions are well done and very soft. </t>
  </si>
  <si>
    <t xml:space="preserve">Rub chicken halves with salt and red pepper at least an hour before putting on the pit (the longer the better). Separate the onion mixture from the oil for use as a table sauce. Use the oil as a mopping sauce on the chicken. The non-oil part is great by itself on plain white bread.</t>
  </si>
  <si>
    <t xml:space="preserve">Cousin's Creole Tomato Dressing Clone</t>
  </si>
  <si>
    <t xml:space="preserve">Cousin's Creole Tomato Salad Dressing is extremely popular right now.  Here is my copycat recipe that duplicates its taste. The original product only listed these 4 ingredients, but now the formula has been changed to prolong shelf life (according to a friend that knows the maker). The raw garlic gives the dressing a nice "bite".  This dressing is great as a veggie dip, with crab cakes or on a salad.</t>
  </si>
  <si>
    <t xml:space="preserve">4 cups mayonnaise</t>
  </si>
  <si>
    <t xml:space="preserve">3/4 cup chopped tomato</t>
  </si>
  <si>
    <t xml:space="preserve">1/2 cup peeled garlic cloves</t>
  </si>
  <si>
    <t xml:space="preserve">1 Tbs black pepper</t>
  </si>
  <si>
    <t xml:space="preserve">1. Put all ingredients in a food processor and process until smooth.</t>
  </si>
  <si>
    <t xml:space="preserve">Rat's Easy Crawfish Bread w/ Pics (link)</t>
  </si>
  <si>
    <t xml:space="preserve">Jambalaya Quotes to Live By:</t>
  </si>
  <si>
    <t xml:space="preserve">"If you're lookin', you ain't cookin!"</t>
  </si>
  <si>
    <t xml:space="preserve">And an old cajun has this advice for cooking jambalaya:  "Beat the hell outta da first sucka who lifts da lid."</t>
  </si>
  <si>
    <t xml:space="preserve">"Experience has shown that chances of screwing up the rice increase in direct proportion to the amount of alcohol consumed by the chef."</t>
  </si>
  <si>
    <t xml:space="preserve">"Remember, jambalaya recipes are like butts - everybody has one, but yours is the only one that doesn't stink."</t>
  </si>
  <si>
    <t xml:space="preserve">"Jambalaya is only done right, which is never quick and easy."</t>
  </si>
</sst>
</file>

<file path=xl/styles.xml><?xml version="1.0" encoding="utf-8"?>
<styleSheet xmlns="http://schemas.openxmlformats.org/spreadsheetml/2006/main">
  <numFmts count="6">
    <numFmt numFmtId="164" formatCode="General"/>
    <numFmt numFmtId="165" formatCode="0"/>
    <numFmt numFmtId="166" formatCode="0%"/>
    <numFmt numFmtId="167" formatCode="0.00"/>
    <numFmt numFmtId="168" formatCode="0.0"/>
    <numFmt numFmtId="169" formatCode="@"/>
  </numFmts>
  <fonts count="39">
    <font>
      <sz val="10"/>
      <name val="Arial"/>
      <family val="0"/>
      <charset val="1"/>
    </font>
    <font>
      <sz val="10"/>
      <name val="Arial"/>
      <family val="0"/>
    </font>
    <font>
      <sz val="10"/>
      <name val="Arial"/>
      <family val="0"/>
    </font>
    <font>
      <sz val="10"/>
      <name val="Arial"/>
      <family val="0"/>
    </font>
    <font>
      <sz val="10"/>
      <name val="Arial"/>
      <family val="2"/>
      <charset val="1"/>
    </font>
    <font>
      <b val="true"/>
      <sz val="14"/>
      <name val="Arial"/>
      <family val="2"/>
      <charset val="1"/>
    </font>
    <font>
      <sz val="14"/>
      <name val="Arial"/>
      <family val="2"/>
      <charset val="1"/>
    </font>
    <font>
      <b val="true"/>
      <sz val="11"/>
      <name val="Arial"/>
      <family val="2"/>
      <charset val="1"/>
    </font>
    <font>
      <sz val="11"/>
      <name val="Arial"/>
      <family val="2"/>
      <charset val="1"/>
    </font>
    <font>
      <b val="true"/>
      <sz val="12"/>
      <name val="Arial"/>
      <family val="2"/>
      <charset val="1"/>
    </font>
    <font>
      <u val="single"/>
      <sz val="11"/>
      <name val="Arial"/>
      <family val="2"/>
      <charset val="1"/>
    </font>
    <font>
      <b val="true"/>
      <u val="single"/>
      <sz val="11"/>
      <name val="Arial"/>
      <family val="2"/>
      <charset val="1"/>
    </font>
    <font>
      <sz val="12"/>
      <name val="Arial"/>
      <family val="0"/>
      <charset val="1"/>
    </font>
    <font>
      <b val="true"/>
      <sz val="18"/>
      <name val="Arial"/>
      <family val="2"/>
      <charset val="1"/>
    </font>
    <font>
      <sz val="12"/>
      <name val="Arial"/>
      <family val="2"/>
      <charset val="1"/>
    </font>
    <font>
      <b val="true"/>
      <sz val="8"/>
      <name val="Arial"/>
      <family val="2"/>
      <charset val="1"/>
    </font>
    <font>
      <u val="single"/>
      <sz val="12"/>
      <name val="Arial"/>
      <family val="2"/>
      <charset val="1"/>
    </font>
    <font>
      <sz val="11"/>
      <name val="Times New Roman"/>
      <family val="1"/>
      <charset val="1"/>
    </font>
    <font>
      <sz val="11"/>
      <name val="Arial"/>
      <family val="0"/>
      <charset val="1"/>
    </font>
    <font>
      <sz val="18"/>
      <name val="Arial"/>
      <family val="2"/>
      <charset val="1"/>
    </font>
    <font>
      <sz val="18"/>
      <name val="Times New Roman"/>
      <family val="1"/>
      <charset val="1"/>
    </font>
    <font>
      <sz val="10"/>
      <name val="Arial"/>
      <family val="2"/>
    </font>
    <font>
      <sz val="9"/>
      <color rgb="FF000000"/>
      <name val="Tahoma"/>
      <family val="0"/>
      <charset val="1"/>
    </font>
    <font>
      <sz val="8"/>
      <name val="Arial"/>
      <family val="2"/>
      <charset val="1"/>
    </font>
    <font>
      <b val="true"/>
      <sz val="18"/>
      <color rgb="FFFFFFFF"/>
      <name val="Arial"/>
      <family val="2"/>
      <charset val="1"/>
    </font>
    <font>
      <b val="true"/>
      <sz val="8"/>
      <color rgb="FFFFFFFF"/>
      <name val="Arial"/>
      <family val="2"/>
      <charset val="1"/>
    </font>
    <font>
      <sz val="16"/>
      <name val="Arial"/>
      <family val="2"/>
      <charset val="1"/>
    </font>
    <font>
      <b val="true"/>
      <sz val="10"/>
      <name val="Arial"/>
      <family val="2"/>
      <charset val="1"/>
    </font>
    <font>
      <sz val="12"/>
      <color rgb="FFFFFFFF"/>
      <name val="Arial"/>
      <family val="0"/>
    </font>
    <font>
      <sz val="11"/>
      <color rgb="FFFFFFFF"/>
      <name val="Arial"/>
      <family val="2"/>
      <charset val="1"/>
    </font>
    <font>
      <b val="true"/>
      <sz val="11"/>
      <color rgb="FFFFFFFF"/>
      <name val="Arial"/>
      <family val="2"/>
      <charset val="1"/>
    </font>
    <font>
      <u val="single"/>
      <sz val="10"/>
      <color rgb="FF0000FF"/>
      <name val="Arial"/>
      <family val="0"/>
      <charset val="1"/>
    </font>
    <font>
      <sz val="10"/>
      <color rgb="FF000000"/>
      <name val="Arial"/>
      <family val="2"/>
      <charset val="1"/>
    </font>
    <font>
      <b val="true"/>
      <sz val="10"/>
      <color rgb="FF000000"/>
      <name val="Arial"/>
      <family val="2"/>
      <charset val="1"/>
    </font>
    <font>
      <b val="true"/>
      <sz val="16"/>
      <name val="Arial"/>
      <family val="2"/>
      <charset val="1"/>
    </font>
    <font>
      <i val="true"/>
      <sz val="10"/>
      <name val="Arial"/>
      <family val="2"/>
      <charset val="1"/>
    </font>
    <font>
      <u val="single"/>
      <sz val="10"/>
      <color rgb="FF0000FF"/>
      <name val="Arial"/>
      <family val="2"/>
      <charset val="1"/>
    </font>
    <font>
      <u val="single"/>
      <sz val="11"/>
      <color rgb="FF0000FF"/>
      <name val="Arial"/>
      <family val="2"/>
      <charset val="1"/>
    </font>
    <font>
      <sz val="11"/>
      <color rgb="FF0000FF"/>
      <name val="Arial"/>
      <family val="2"/>
      <charset val="1"/>
    </font>
  </fonts>
  <fills count="13">
    <fill>
      <patternFill patternType="none"/>
    </fill>
    <fill>
      <patternFill patternType="gray125"/>
    </fill>
    <fill>
      <patternFill patternType="solid">
        <fgColor rgb="FFFFCC99"/>
        <bgColor rgb="FFC0C0C0"/>
      </patternFill>
    </fill>
    <fill>
      <patternFill patternType="solid">
        <fgColor rgb="FFFF99CC"/>
        <bgColor rgb="FFFF8080"/>
      </patternFill>
    </fill>
    <fill>
      <patternFill patternType="solid">
        <fgColor rgb="FFFFFF99"/>
        <bgColor rgb="FFFFFFCC"/>
      </patternFill>
    </fill>
    <fill>
      <patternFill patternType="solid">
        <fgColor rgb="FFCCFFCC"/>
        <bgColor rgb="FFCCFFFF"/>
      </patternFill>
    </fill>
    <fill>
      <patternFill patternType="solid">
        <fgColor rgb="FFFFFFFF"/>
        <bgColor rgb="FFFFFFCC"/>
      </patternFill>
    </fill>
    <fill>
      <patternFill patternType="solid">
        <fgColor rgb="FFCCFFFF"/>
        <bgColor rgb="FFCCFFFF"/>
      </patternFill>
    </fill>
    <fill>
      <patternFill patternType="solid">
        <fgColor rgb="FFC0C0C0"/>
        <bgColor rgb="FFCCCCFF"/>
      </patternFill>
    </fill>
    <fill>
      <patternFill patternType="solid">
        <fgColor rgb="FF99CC00"/>
        <bgColor rgb="FFFFCC00"/>
      </patternFill>
    </fill>
    <fill>
      <patternFill patternType="solid">
        <fgColor rgb="FF3366FF"/>
        <bgColor rgb="FF0066CC"/>
      </patternFill>
    </fill>
    <fill>
      <patternFill patternType="solid">
        <fgColor rgb="FF800080"/>
        <bgColor rgb="FF800080"/>
      </patternFill>
    </fill>
    <fill>
      <patternFill patternType="solid">
        <fgColor rgb="FFFFCC00"/>
        <bgColor rgb="FFFFFF00"/>
      </patternFill>
    </fill>
  </fills>
  <borders count="15">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bottom style="mediu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medium"/>
      <right style="medium"/>
      <top style="medium"/>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style="thin"/>
      <top style="thin"/>
      <bottom style="thin"/>
      <diagonal/>
    </border>
    <border diagonalUp="false" diagonalDown="false">
      <left style="thin"/>
      <right/>
      <top/>
      <bottom/>
      <diagonal/>
    </border>
    <border diagonalUp="false" diagonalDown="false">
      <left style="medium"/>
      <right/>
      <top style="thin"/>
      <bottom style="medium"/>
      <diagonal/>
    </border>
    <border diagonalUp="false" diagonalDown="false">
      <left/>
      <right style="medium"/>
      <top/>
      <bottom style="medium"/>
      <diagonal/>
    </border>
    <border diagonalUp="false" diagonalDown="false">
      <left style="thin"/>
      <right style="thin"/>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1" fillId="0" borderId="0" applyFont="true" applyBorder="false" applyAlignment="true" applyProtection="false">
      <alignment horizontal="general" vertical="bottom" textRotation="0" wrapText="false" indent="0" shrinkToFit="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64" fontId="6" fillId="0" borderId="0" xfId="0" applyFont="true" applyBorder="false" applyAlignment="true" applyProtection="false">
      <alignment horizontal="center"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true"/>
    </xf>
    <xf numFmtId="164" fontId="13" fillId="2" borderId="1" xfId="0" applyFont="true" applyBorder="true" applyAlignment="true" applyProtection="true">
      <alignment horizontal="center" vertical="bottom" textRotation="0" wrapText="false" indent="0" shrinkToFit="false"/>
      <protection locked="true" hidden="true"/>
    </xf>
    <xf numFmtId="164" fontId="14" fillId="0" borderId="0" xfId="0" applyFont="true" applyBorder="false" applyAlignment="false" applyProtection="true">
      <alignment horizontal="general" vertical="bottom" textRotation="0" wrapText="false" indent="0" shrinkToFit="false"/>
      <protection locked="true" hidden="true"/>
    </xf>
    <xf numFmtId="164" fontId="15" fillId="2" borderId="2" xfId="0" applyFont="true" applyBorder="true" applyAlignment="true" applyProtection="true">
      <alignment horizontal="center" vertical="center" textRotation="0" wrapText="false" indent="0" shrinkToFit="false"/>
      <protection locked="true" hidden="true"/>
    </xf>
    <xf numFmtId="164" fontId="16" fillId="0" borderId="0" xfId="0" applyFont="true" applyBorder="false" applyAlignment="true" applyProtection="true">
      <alignment horizontal="left" vertical="center" textRotation="0" wrapText="false" indent="0" shrinkToFit="false"/>
      <protection locked="true" hidden="true"/>
    </xf>
    <xf numFmtId="164" fontId="8" fillId="0" borderId="3" xfId="0" applyFont="true" applyBorder="true" applyAlignment="true" applyProtection="true">
      <alignment horizontal="center" vertical="bottom" textRotation="0" wrapText="true" indent="0" shrinkToFit="false"/>
      <protection locked="true" hidden="true"/>
    </xf>
    <xf numFmtId="164" fontId="17" fillId="0" borderId="0" xfId="0" applyFont="true" applyBorder="false" applyAlignment="true" applyProtection="true">
      <alignment horizontal="right" vertical="center" textRotation="0" wrapText="false" indent="0" shrinkToFit="false"/>
      <protection locked="true" hidden="true"/>
    </xf>
    <xf numFmtId="164" fontId="8" fillId="0" borderId="0" xfId="0" applyFont="true" applyBorder="false" applyAlignment="false" applyProtection="true">
      <alignment horizontal="general" vertical="bottom" textRotation="0" wrapText="false" indent="0" shrinkToFit="false"/>
      <protection locked="true" hidden="true"/>
    </xf>
    <xf numFmtId="164" fontId="8" fillId="0" borderId="0" xfId="0" applyFont="true" applyBorder="false" applyAlignment="true" applyProtection="true">
      <alignment horizontal="right" vertical="center" textRotation="0" wrapText="false" indent="0" shrinkToFit="false"/>
      <protection locked="true" hidden="true"/>
    </xf>
    <xf numFmtId="165" fontId="8" fillId="3" borderId="4" xfId="0" applyFont="true" applyBorder="true" applyAlignment="true" applyProtection="true">
      <alignment horizontal="center" vertical="center" textRotation="0" wrapText="false" indent="0" shrinkToFit="false"/>
      <protection locked="false" hidden="true"/>
    </xf>
    <xf numFmtId="166" fontId="8" fillId="3" borderId="5" xfId="0" applyFont="true" applyBorder="true" applyAlignment="true" applyProtection="true">
      <alignment horizontal="center" vertical="center" textRotation="0" wrapText="false" indent="0" shrinkToFit="false"/>
      <protection locked="false" hidden="true"/>
    </xf>
    <xf numFmtId="165" fontId="8" fillId="3" borderId="5" xfId="0" applyFont="true" applyBorder="true" applyAlignment="true" applyProtection="true">
      <alignment horizontal="center" vertical="center" textRotation="0" wrapText="false" indent="0" shrinkToFit="false"/>
      <protection locked="false" hidden="true"/>
    </xf>
    <xf numFmtId="165" fontId="8" fillId="4" borderId="5" xfId="0" applyFont="true" applyBorder="true" applyAlignment="true" applyProtection="true">
      <alignment horizontal="center" vertical="center" textRotation="0" wrapText="false" indent="0" shrinkToFit="false"/>
      <protection locked="true" hidden="true"/>
    </xf>
    <xf numFmtId="164" fontId="8" fillId="0" borderId="0" xfId="0" applyFont="true" applyBorder="false" applyAlignment="true" applyProtection="true">
      <alignment horizontal="right" vertical="bottom" textRotation="0" wrapText="false" indent="0" shrinkToFit="false"/>
      <protection locked="true" hidden="true"/>
    </xf>
    <xf numFmtId="166" fontId="8" fillId="4" borderId="5" xfId="0" applyFont="true" applyBorder="true" applyAlignment="true" applyProtection="true">
      <alignment horizontal="center" vertical="center" textRotation="0" wrapText="false" indent="0" shrinkToFit="false"/>
      <protection locked="true" hidden="true"/>
    </xf>
    <xf numFmtId="165" fontId="8" fillId="0" borderId="0" xfId="0" applyFont="true" applyBorder="false" applyAlignment="true" applyProtection="true">
      <alignment horizontal="center" vertical="center" textRotation="0" wrapText="false" indent="0" shrinkToFit="false"/>
      <protection locked="true" hidden="true"/>
    </xf>
    <xf numFmtId="166" fontId="8" fillId="4" borderId="5" xfId="0" applyFont="true" applyBorder="true" applyAlignment="true" applyProtection="true">
      <alignment horizontal="center" vertical="bottom" textRotation="0" wrapText="false" indent="0" shrinkToFit="false"/>
      <protection locked="true" hidden="true"/>
    </xf>
    <xf numFmtId="166" fontId="8" fillId="0" borderId="0" xfId="0" applyFont="true" applyBorder="false" applyAlignment="true" applyProtection="true">
      <alignment horizontal="center" vertical="center" textRotation="0" wrapText="false" indent="0" shrinkToFit="false"/>
      <protection locked="true" hidden="true"/>
    </xf>
    <xf numFmtId="164" fontId="4" fillId="2" borderId="5" xfId="0" applyFont="true" applyBorder="true" applyAlignment="true" applyProtection="true">
      <alignment horizontal="center" vertical="center" textRotation="0" wrapText="true" indent="0" shrinkToFit="false"/>
      <protection locked="true" hidden="true"/>
    </xf>
    <xf numFmtId="164" fontId="4" fillId="0" borderId="5" xfId="0" applyFont="true" applyBorder="true" applyAlignment="true" applyProtection="true">
      <alignment horizontal="center" vertical="center" textRotation="0" wrapText="true" indent="0" shrinkToFit="false"/>
      <protection locked="true" hidden="true"/>
    </xf>
    <xf numFmtId="164" fontId="4" fillId="5" borderId="5" xfId="0" applyFont="true" applyBorder="true" applyAlignment="true" applyProtection="true">
      <alignment horizontal="center" vertical="center" textRotation="0" wrapText="true" indent="0" shrinkToFit="false"/>
      <protection locked="true" hidden="true"/>
    </xf>
    <xf numFmtId="167" fontId="4" fillId="5" borderId="5" xfId="0" applyFont="true" applyBorder="true" applyAlignment="true" applyProtection="true">
      <alignment horizontal="center" vertical="center" textRotation="0" wrapText="true" indent="0" shrinkToFit="false"/>
      <protection locked="true" hidden="true"/>
    </xf>
    <xf numFmtId="164" fontId="8" fillId="0" borderId="5" xfId="0" applyFont="true" applyBorder="true" applyAlignment="true" applyProtection="true">
      <alignment horizontal="center" vertical="center" textRotation="0" wrapText="true" indent="0" shrinkToFit="false"/>
      <protection locked="true" hidden="true"/>
    </xf>
    <xf numFmtId="164" fontId="8" fillId="2" borderId="5" xfId="0" applyFont="true" applyBorder="true" applyAlignment="true" applyProtection="true">
      <alignment horizontal="center" vertical="center" textRotation="0" wrapText="true" indent="0" shrinkToFit="false"/>
      <protection locked="true" hidden="true"/>
    </xf>
    <xf numFmtId="167" fontId="4" fillId="3" borderId="5" xfId="0" applyFont="true" applyBorder="true" applyAlignment="true" applyProtection="true">
      <alignment horizontal="center" vertical="center" textRotation="0" wrapText="true" indent="0" shrinkToFit="false"/>
      <protection locked="false" hidden="true"/>
    </xf>
    <xf numFmtId="164" fontId="4" fillId="3" borderId="5" xfId="0" applyFont="true" applyBorder="true" applyAlignment="true" applyProtection="true">
      <alignment horizontal="center" vertical="center" textRotation="0" wrapText="true" indent="0" shrinkToFit="false"/>
      <protection locked="false" hidden="true"/>
    </xf>
    <xf numFmtId="164" fontId="8" fillId="3" borderId="5" xfId="0" applyFont="true" applyBorder="true" applyAlignment="true" applyProtection="true">
      <alignment horizontal="center" vertical="center" textRotation="0" wrapText="true" indent="0" shrinkToFit="false"/>
      <protection locked="false" hidden="true"/>
    </xf>
    <xf numFmtId="164" fontId="6" fillId="0" borderId="6" xfId="0" applyFont="true" applyBorder="true" applyAlignment="true" applyProtection="true">
      <alignment horizontal="center" vertical="center" textRotation="0" wrapText="false" indent="0" shrinkToFit="false"/>
      <protection locked="true" hidden="true"/>
    </xf>
    <xf numFmtId="164" fontId="4" fillId="6" borderId="5" xfId="0" applyFont="true" applyBorder="true" applyAlignment="true" applyProtection="true">
      <alignment horizontal="center" vertical="center" textRotation="0" wrapText="true" indent="0" shrinkToFit="false"/>
      <protection locked="true" hidden="true"/>
    </xf>
    <xf numFmtId="164" fontId="18" fillId="0" borderId="0" xfId="0" applyFont="true" applyBorder="false" applyAlignment="false" applyProtection="true">
      <alignment horizontal="general" vertical="bottom" textRotation="0" wrapText="false" indent="0" shrinkToFit="false"/>
      <protection locked="true" hidden="true"/>
    </xf>
    <xf numFmtId="167" fontId="18" fillId="0" borderId="0" xfId="0" applyFont="true" applyBorder="false" applyAlignment="true" applyProtection="true">
      <alignment horizontal="center" vertical="center" textRotation="0" wrapText="true" indent="0" shrinkToFit="false"/>
      <protection locked="true" hidden="true"/>
    </xf>
    <xf numFmtId="167" fontId="12" fillId="0" borderId="0" xfId="0" applyFont="true" applyBorder="false" applyAlignment="true" applyProtection="true">
      <alignment horizontal="center" vertical="center" textRotation="0" wrapText="true" indent="0" shrinkToFit="false"/>
      <protection locked="true" hidden="true"/>
    </xf>
    <xf numFmtId="164" fontId="19" fillId="0" borderId="7" xfId="0" applyFont="true" applyBorder="true" applyAlignment="true" applyProtection="true">
      <alignment horizontal="center" vertical="bottom" textRotation="0" wrapText="false" indent="0" shrinkToFit="false"/>
      <protection locked="true" hidden="true"/>
    </xf>
    <xf numFmtId="164" fontId="20" fillId="0" borderId="8" xfId="0" applyFont="tru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9" xfId="0" applyFont="false" applyBorder="true" applyAlignment="false" applyProtection="true">
      <alignment horizontal="general" vertical="bottom" textRotation="0" wrapText="false" indent="0" shrinkToFit="false"/>
      <protection locked="true" hidden="true"/>
    </xf>
    <xf numFmtId="168" fontId="8" fillId="4" borderId="10" xfId="0" applyFont="true" applyBorder="true" applyAlignment="true" applyProtection="true">
      <alignment horizontal="center" vertical="center" textRotation="0" wrapText="false" indent="0" shrinkToFit="false"/>
      <protection locked="true" hidden="true"/>
    </xf>
    <xf numFmtId="167" fontId="8" fillId="0" borderId="0" xfId="0" applyFont="true" applyBorder="false" applyAlignment="true" applyProtection="true">
      <alignment horizontal="left" vertical="center" textRotation="0" wrapText="false" indent="0" shrinkToFit="false"/>
      <protection locked="true" hidden="true"/>
    </xf>
    <xf numFmtId="164" fontId="12" fillId="0" borderId="9" xfId="0" applyFont="true" applyBorder="true" applyAlignment="false" applyProtection="true">
      <alignment horizontal="general" vertical="bottom" textRotation="0" wrapText="false" indent="0" shrinkToFit="false"/>
      <protection locked="true" hidden="true"/>
    </xf>
    <xf numFmtId="167" fontId="8" fillId="4" borderId="10" xfId="0" applyFont="true" applyBorder="true" applyAlignment="true" applyProtection="true">
      <alignment horizontal="center" vertical="center" textRotation="0" wrapText="false" indent="0" shrinkToFit="false"/>
      <protection locked="true" hidden="true"/>
    </xf>
    <xf numFmtId="168" fontId="8" fillId="4" borderId="5" xfId="0" applyFont="true" applyBorder="true" applyAlignment="true" applyProtection="true">
      <alignment horizontal="center" vertical="center" textRotation="0" wrapText="false" indent="0" shrinkToFit="false"/>
      <protection locked="true" hidden="true"/>
    </xf>
    <xf numFmtId="164" fontId="8" fillId="0" borderId="9" xfId="0" applyFont="true" applyBorder="true" applyAlignment="false" applyProtection="true">
      <alignment horizontal="general" vertical="bottom" textRotation="0" wrapText="false" indent="0" shrinkToFit="false"/>
      <protection locked="true" hidden="true"/>
    </xf>
    <xf numFmtId="164" fontId="8" fillId="0" borderId="0" xfId="0" applyFont="true" applyBorder="false" applyAlignment="true" applyProtection="true">
      <alignment horizontal="left" vertical="center" textRotation="0" wrapText="false" indent="0" shrinkToFit="false"/>
      <protection locked="true" hidden="true"/>
    </xf>
    <xf numFmtId="164" fontId="4" fillId="0" borderId="0" xfId="0" applyFont="true" applyBorder="false" applyAlignment="false" applyProtection="true">
      <alignment horizontal="general" vertical="bottom" textRotation="0" wrapText="false" indent="0" shrinkToFit="false"/>
      <protection locked="true" hidden="true"/>
    </xf>
    <xf numFmtId="164" fontId="14" fillId="0" borderId="9" xfId="0" applyFont="true" applyBorder="true" applyAlignment="false" applyProtection="true">
      <alignment horizontal="general" vertical="bottom" textRotation="0" wrapText="false" indent="0" shrinkToFit="false"/>
      <protection locked="true" hidden="true"/>
    </xf>
    <xf numFmtId="165" fontId="8" fillId="0" borderId="0" xfId="0" applyFont="true" applyBorder="false" applyAlignment="true" applyProtection="true">
      <alignment horizontal="general" vertical="center" textRotation="0" wrapText="false" indent="0" shrinkToFit="false"/>
      <protection locked="true" hidden="true"/>
    </xf>
    <xf numFmtId="168" fontId="8" fillId="0" borderId="0" xfId="0" applyFont="true" applyBorder="false" applyAlignment="true" applyProtection="true">
      <alignment horizontal="left" vertical="center" textRotation="0" wrapText="false" indent="0" shrinkToFit="false"/>
      <protection locked="true" hidden="true"/>
    </xf>
    <xf numFmtId="167" fontId="8" fillId="0" borderId="11" xfId="0" applyFont="true" applyBorder="true" applyAlignment="true" applyProtection="true">
      <alignment horizontal="left" vertical="center" textRotation="0" wrapText="false" indent="0" shrinkToFit="false"/>
      <protection locked="true" hidden="true"/>
    </xf>
    <xf numFmtId="164" fontId="4" fillId="0" borderId="9" xfId="0" applyFont="true" applyBorder="true" applyAlignment="false" applyProtection="true">
      <alignment horizontal="general" vertical="bottom" textRotation="0" wrapText="false" indent="0" shrinkToFit="false"/>
      <protection locked="true" hidden="true"/>
    </xf>
    <xf numFmtId="165" fontId="8" fillId="4" borderId="10" xfId="0" applyFont="true" applyBorder="true" applyAlignment="true" applyProtection="true">
      <alignment horizontal="center" vertical="center" textRotation="0" wrapText="false" indent="0" shrinkToFit="false"/>
      <protection locked="true" hidden="true"/>
    </xf>
    <xf numFmtId="167" fontId="8" fillId="4" borderId="5" xfId="0" applyFont="true" applyBorder="true" applyAlignment="true" applyProtection="true">
      <alignment horizontal="center" vertical="center" textRotation="0" wrapText="false" indent="0" shrinkToFit="false"/>
      <protection locked="true" hidden="true"/>
    </xf>
    <xf numFmtId="164" fontId="8" fillId="0" borderId="5" xfId="0" applyFont="true" applyBorder="true" applyAlignment="true" applyProtection="true">
      <alignment horizontal="center" vertical="bottom" textRotation="0" wrapText="false" indent="0" shrinkToFit="false"/>
      <protection locked="true" hidden="true"/>
    </xf>
    <xf numFmtId="164" fontId="8" fillId="3" borderId="5" xfId="0" applyFont="true" applyBorder="true" applyAlignment="true" applyProtection="true">
      <alignment horizontal="center" vertical="bottom" textRotation="0" wrapText="false" indent="0" shrinkToFit="false"/>
      <protection locked="true" hidden="true"/>
    </xf>
    <xf numFmtId="164" fontId="12" fillId="0" borderId="12" xfId="0" applyFont="true" applyBorder="true" applyAlignment="false" applyProtection="true">
      <alignment horizontal="general" vertical="bottom" textRotation="0" wrapText="false" indent="0" shrinkToFit="false"/>
      <protection locked="true" hidden="true"/>
    </xf>
    <xf numFmtId="164" fontId="12" fillId="0" borderId="3" xfId="0" applyFont="true" applyBorder="true" applyAlignment="false" applyProtection="true">
      <alignment horizontal="general" vertical="bottom" textRotation="0" wrapText="false" indent="0" shrinkToFit="false"/>
      <protection locked="true" hidden="true"/>
    </xf>
    <xf numFmtId="164" fontId="0" fillId="0" borderId="13" xfId="0" applyFont="false" applyBorder="true" applyAlignment="false" applyProtection="true">
      <alignment horizontal="general" vertical="bottom" textRotation="0" wrapText="false" indent="0" shrinkToFit="false"/>
      <protection locked="true" hidden="true"/>
    </xf>
    <xf numFmtId="164" fontId="17" fillId="0" borderId="0" xfId="0" applyFont="true" applyBorder="false" applyAlignment="fals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center" vertical="bottom" textRotation="0" wrapText="false" indent="0" shrinkToFit="false"/>
      <protection locked="true" hidden="true"/>
    </xf>
    <xf numFmtId="164" fontId="15" fillId="7" borderId="2" xfId="0" applyFont="true" applyBorder="true" applyAlignment="true" applyProtection="true">
      <alignment horizontal="center" vertical="center" textRotation="0" wrapText="false" indent="0" shrinkToFit="false"/>
      <protection locked="true" hidden="true"/>
    </xf>
    <xf numFmtId="164" fontId="8" fillId="0" borderId="3" xfId="0" applyFont="true" applyBorder="true" applyAlignment="true" applyProtection="true">
      <alignment horizontal="left" vertical="bottom" textRotation="0" wrapText="false" indent="0" shrinkToFit="false"/>
      <protection locked="true" hidden="true"/>
    </xf>
    <xf numFmtId="164" fontId="8" fillId="0" borderId="0" xfId="0" applyFont="true" applyBorder="false" applyAlignment="true" applyProtection="true">
      <alignment horizontal="center" vertical="bottom" textRotation="0" wrapText="false" indent="0" shrinkToFit="false"/>
      <protection locked="true" hidden="true"/>
    </xf>
    <xf numFmtId="165" fontId="8" fillId="4" borderId="4" xfId="0" applyFont="true" applyBorder="true" applyAlignment="true" applyProtection="true">
      <alignment horizontal="center" vertical="center" textRotation="0" wrapText="false" indent="0" shrinkToFit="false"/>
      <protection locked="true" hidden="true"/>
    </xf>
    <xf numFmtId="164" fontId="7" fillId="0" borderId="0" xfId="0" applyFont="true" applyBorder="false" applyAlignment="false" applyProtection="true">
      <alignment horizontal="general" vertical="bottom" textRotation="0" wrapText="false" indent="0" shrinkToFit="false"/>
      <protection locked="true" hidden="tru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8" borderId="1" xfId="0" applyFont="true" applyBorder="true" applyAlignment="true" applyProtection="false">
      <alignment horizontal="center" vertical="bottom" textRotation="0" wrapText="false" indent="0" shrinkToFit="false"/>
      <protection locked="true" hidden="false"/>
    </xf>
    <xf numFmtId="164" fontId="15" fillId="8"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7" fontId="8" fillId="3" borderId="10" xfId="0" applyFont="true" applyBorder="true" applyAlignment="true" applyProtection="true">
      <alignment horizontal="center" vertical="bottom" textRotation="0" wrapText="false" indent="0" shrinkToFit="false"/>
      <protection locked="false" hidden="false"/>
    </xf>
    <xf numFmtId="167" fontId="8" fillId="0" borderId="0" xfId="0" applyFont="true" applyBorder="false" applyAlignment="true" applyProtection="false">
      <alignment horizontal="left" vertical="center" textRotation="0" wrapText="false" indent="0" shrinkToFit="false"/>
      <protection locked="true" hidden="false"/>
    </xf>
    <xf numFmtId="164" fontId="12" fillId="0" borderId="9" xfId="0" applyFont="true" applyBorder="true" applyAlignment="false" applyProtection="false">
      <alignment horizontal="general" vertical="bottom" textRotation="0" wrapText="false" indent="0" shrinkToFit="false"/>
      <protection locked="true" hidden="false"/>
    </xf>
    <xf numFmtId="167" fontId="8" fillId="3" borderId="10" xfId="0" applyFont="true" applyBorder="true" applyAlignment="true" applyProtection="true">
      <alignment horizontal="center" vertical="center" textRotation="0" wrapText="false" indent="0" shrinkToFit="false"/>
      <protection locked="fals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right" vertical="center" textRotation="0" wrapText="false" indent="0" shrinkToFit="false"/>
      <protection locked="true" hidden="false"/>
    </xf>
    <xf numFmtId="166" fontId="8" fillId="3" borderId="5" xfId="0" applyFont="true" applyBorder="true" applyAlignment="true" applyProtection="true">
      <alignment horizontal="center" vertical="center" textRotation="0" wrapText="false" indent="0" shrinkToFit="false"/>
      <protection locked="false" hidden="false"/>
    </xf>
    <xf numFmtId="165" fontId="8" fillId="4" borderId="4" xfId="0" applyFont="true" applyBorder="true" applyAlignment="true" applyProtection="false">
      <alignment horizontal="center" vertical="center" textRotation="0" wrapText="false" indent="0" shrinkToFit="false"/>
      <protection locked="true" hidden="false"/>
    </xf>
    <xf numFmtId="165" fontId="8" fillId="4" borderId="5"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6" fontId="8" fillId="4" borderId="5" xfId="0" applyFont="true" applyBorder="true" applyAlignment="true" applyProtection="false">
      <alignment horizontal="center" vertical="bottom" textRotation="0" wrapText="false" indent="0" shrinkToFit="false"/>
      <protection locked="true" hidden="false"/>
    </xf>
    <xf numFmtId="166" fontId="8" fillId="4"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4" fillId="5" borderId="5" xfId="0" applyFont="true" applyBorder="true" applyAlignment="true" applyProtection="false">
      <alignment horizontal="center" vertical="center" textRotation="0" wrapText="true" indent="0" shrinkToFit="false"/>
      <protection locked="true" hidden="false"/>
    </xf>
    <xf numFmtId="167" fontId="4" fillId="5" borderId="5"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8" fillId="2" borderId="5" xfId="0" applyFont="true" applyBorder="true" applyAlignment="true" applyProtection="false">
      <alignment horizontal="center" vertical="center" textRotation="0" wrapText="true" indent="0" shrinkToFit="false"/>
      <protection locked="true" hidden="false"/>
    </xf>
    <xf numFmtId="167" fontId="4" fillId="3" borderId="5" xfId="0" applyFont="true" applyBorder="true" applyAlignment="true" applyProtection="true">
      <alignment horizontal="center" vertical="center" textRotation="0" wrapText="true" indent="0" shrinkToFit="false"/>
      <protection locked="false" hidden="false"/>
    </xf>
    <xf numFmtId="164" fontId="4" fillId="3" borderId="5" xfId="0" applyFont="true" applyBorder="true" applyAlignment="true" applyProtection="true">
      <alignment horizontal="center" vertical="center" textRotation="0" wrapText="true" indent="0" shrinkToFit="false"/>
      <protection locked="false" hidden="false"/>
    </xf>
    <xf numFmtId="164" fontId="8" fillId="3" borderId="5" xfId="0" applyFont="true" applyBorder="true" applyAlignment="true" applyProtection="true">
      <alignment horizontal="center" vertical="center" textRotation="0" wrapText="true" indent="0" shrinkToFit="false"/>
      <protection locked="false" hidden="false"/>
    </xf>
    <xf numFmtId="164" fontId="4" fillId="6" borderId="5"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center" textRotation="0" wrapText="true" indent="0" shrinkToFit="false"/>
      <protection locked="true" hidden="false"/>
    </xf>
    <xf numFmtId="167" fontId="18" fillId="0" borderId="0" xfId="0" applyFont="true" applyBorder="false" applyAlignment="true" applyProtection="false">
      <alignment horizontal="center" vertical="center" textRotation="0" wrapText="true" indent="0" shrinkToFit="false"/>
      <protection locked="true" hidden="false"/>
    </xf>
    <xf numFmtId="167" fontId="12" fillId="0" borderId="0" xfId="0" applyFont="true" applyBorder="false" applyAlignment="true" applyProtection="false">
      <alignment horizontal="center" vertical="center" textRotation="0" wrapText="true" indent="0" shrinkToFit="false"/>
      <protection locked="true" hidden="false"/>
    </xf>
    <xf numFmtId="164" fontId="19" fillId="0" borderId="7" xfId="0" applyFont="true" applyBorder="true" applyAlignment="true" applyProtection="false">
      <alignment horizontal="center" vertical="bottom" textRotation="0" wrapText="false" indent="0" shrinkToFit="false"/>
      <protection locked="true" hidden="false"/>
    </xf>
    <xf numFmtId="164" fontId="20"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7" fontId="8" fillId="4" borderId="10" xfId="0" applyFont="true" applyBorder="true" applyAlignment="true" applyProtection="false">
      <alignment horizontal="center" vertical="center" textRotation="0" wrapText="false" indent="0" shrinkToFit="false"/>
      <protection locked="true" hidden="false"/>
    </xf>
    <xf numFmtId="167" fontId="8" fillId="4" borderId="5" xfId="0" applyFont="true" applyBorder="true" applyAlignment="true" applyProtection="false">
      <alignment horizontal="center" vertical="center"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4" fillId="0" borderId="9" xfId="0" applyFont="true" applyBorder="true" applyAlignment="false" applyProtection="false">
      <alignment horizontal="general" vertical="bottom" textRotation="0" wrapText="false" indent="0" shrinkToFit="false"/>
      <protection locked="true" hidden="false"/>
    </xf>
    <xf numFmtId="168" fontId="8" fillId="4" borderId="10" xfId="0" applyFont="true" applyBorder="true" applyAlignment="true" applyProtection="false">
      <alignment horizontal="center" vertical="center" textRotation="0" wrapText="false" indent="0" shrinkToFit="false"/>
      <protection locked="true" hidden="false"/>
    </xf>
    <xf numFmtId="165" fontId="8" fillId="0" borderId="0" xfId="0" applyFont="true" applyBorder="false" applyAlignment="true" applyProtection="false">
      <alignment horizontal="general" vertical="center" textRotation="0" wrapText="false" indent="0" shrinkToFit="false"/>
      <protection locked="true" hidden="false"/>
    </xf>
    <xf numFmtId="168" fontId="8" fillId="0" borderId="0" xfId="0" applyFont="true" applyBorder="false" applyAlignment="true" applyProtection="false">
      <alignment horizontal="left" vertical="center" textRotation="0" wrapText="false" indent="0" shrinkToFit="false"/>
      <protection locked="true" hidden="false"/>
    </xf>
    <xf numFmtId="167" fontId="8" fillId="0" borderId="11" xfId="0" applyFont="true" applyBorder="true" applyAlignment="true" applyProtection="false">
      <alignment horizontal="left" vertical="center" textRotation="0" wrapText="false" indent="0" shrinkToFit="false"/>
      <protection locked="true" hidden="false"/>
    </xf>
    <xf numFmtId="168" fontId="8" fillId="4" borderId="5" xfId="0" applyFont="true" applyBorder="true" applyAlignment="true" applyProtection="false">
      <alignment horizontal="center" vertical="center"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5" fontId="8" fillId="4" borderId="10"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8" fillId="3" borderId="5" xfId="0" applyFont="true" applyBorder="true" applyAlignment="true" applyProtection="false">
      <alignment horizontal="center" vertical="bottom" textRotation="0" wrapText="false" indent="0" shrinkToFit="false"/>
      <protection locked="true" hidden="false"/>
    </xf>
    <xf numFmtId="164" fontId="12" fillId="0" borderId="12" xfId="0" applyFont="tru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3" fillId="9" borderId="1" xfId="0" applyFont="true" applyBorder="true" applyAlignment="true" applyProtection="true">
      <alignment horizontal="center" vertical="bottom" textRotation="0" wrapText="false" indent="0" shrinkToFit="false"/>
      <protection locked="true" hidden="true"/>
    </xf>
    <xf numFmtId="164" fontId="15" fillId="9" borderId="2" xfId="0" applyFont="true" applyBorder="true" applyAlignment="true" applyProtection="true">
      <alignment horizontal="center" vertical="center" textRotation="0" wrapText="false" indent="0" shrinkToFit="false"/>
      <protection locked="true" hidden="true"/>
    </xf>
    <xf numFmtId="164" fontId="8" fillId="0" borderId="0" xfId="0" applyFont="true" applyBorder="true" applyAlignment="true" applyProtection="true">
      <alignment horizontal="center" vertical="center" textRotation="0" wrapText="true" indent="0" shrinkToFit="false"/>
      <protection locked="true" hidden="true"/>
    </xf>
    <xf numFmtId="164" fontId="8" fillId="0" borderId="0" xfId="0" applyFont="true" applyBorder="false" applyAlignment="true" applyProtection="true">
      <alignment horizontal="center" vertical="center" textRotation="0" wrapText="true" indent="0" shrinkToFit="false"/>
      <protection locked="true" hidden="true"/>
    </xf>
    <xf numFmtId="164" fontId="8" fillId="0" borderId="0" xfId="0" applyFont="true" applyBorder="false" applyAlignment="true" applyProtection="true">
      <alignment horizontal="center" vertical="center" textRotation="0" wrapText="true" indent="0" shrinkToFit="false"/>
      <protection locked="false" hidden="true"/>
    </xf>
    <xf numFmtId="167" fontId="8" fillId="4" borderId="1" xfId="0" applyFont="true" applyBorder="true" applyAlignment="true" applyProtection="true">
      <alignment horizontal="center" vertical="center" textRotation="0" wrapText="false" indent="0" shrinkToFit="false"/>
      <protection locked="true" hidden="true"/>
    </xf>
    <xf numFmtId="167" fontId="8" fillId="0" borderId="0" xfId="0" applyFont="true" applyBorder="false" applyAlignment="true" applyProtection="true">
      <alignment horizontal="center" vertical="center" textRotation="0" wrapText="false" indent="0" shrinkToFit="false"/>
      <protection locked="true" hidden="true"/>
    </xf>
    <xf numFmtId="164" fontId="24" fillId="10" borderId="1" xfId="0" applyFont="true" applyBorder="true" applyAlignment="true" applyProtection="true">
      <alignment horizontal="center" vertical="bottom" textRotation="0" wrapText="false" indent="0" shrinkToFit="false"/>
      <protection locked="true" hidden="true"/>
    </xf>
    <xf numFmtId="164" fontId="25" fillId="10" borderId="2" xfId="0" applyFont="true" applyBorder="true" applyAlignment="true" applyProtection="true">
      <alignment horizontal="center" vertical="center" textRotation="0" wrapText="false" indent="0" shrinkToFit="false"/>
      <protection locked="true" hidden="true"/>
    </xf>
    <xf numFmtId="168" fontId="8" fillId="4" borderId="14" xfId="0" applyFont="true" applyBorder="true" applyAlignment="true" applyProtection="true">
      <alignment horizontal="center" vertical="center" textRotation="0" wrapText="false" indent="0" shrinkToFit="false"/>
      <protection locked="true" hidden="true"/>
    </xf>
    <xf numFmtId="164" fontId="2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29" fillId="11" borderId="0" xfId="0" applyFont="true" applyBorder="false" applyAlignment="true" applyProtection="false">
      <alignment horizontal="center" vertical="center" textRotation="0" wrapText="true" indent="0" shrinkToFit="false"/>
      <protection locked="true" hidden="false"/>
    </xf>
    <xf numFmtId="164" fontId="31" fillId="0" borderId="0" xfId="20" applyFont="true" applyBorder="true" applyAlignment="true" applyProtection="true">
      <alignment horizontal="center" vertical="center" textRotation="0" wrapText="true" indent="0" shrinkToFit="false"/>
      <protection locked="true" hidden="false"/>
    </xf>
    <xf numFmtId="164" fontId="32" fillId="12" borderId="5" xfId="0" applyFont="true" applyBorder="tru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9"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9" fontId="0" fillId="0" borderId="0" xfId="0" applyFont="false" applyBorder="false" applyAlignment="true" applyProtection="false">
      <alignment horizontal="left" vertical="center" textRotation="0" wrapText="true" indent="0" shrinkToFit="false"/>
      <protection locked="true" hidden="false"/>
    </xf>
    <xf numFmtId="169" fontId="4"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9" fontId="0"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9" fontId="0" fillId="0" borderId="0" xfId="0" applyFont="false" applyBorder="false" applyAlignment="true" applyProtection="false">
      <alignment horizontal="center" vertical="center" textRotation="0" wrapText="tru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true" applyBorder="false" applyAlignment="false" applyProtection="false">
      <alignment horizontal="general" vertical="bottom" textRotation="0" wrapText="false" indent="0" shrinkToFit="false"/>
      <protection locked="true" hidden="false"/>
    </xf>
    <xf numFmtId="169" fontId="31" fillId="0" borderId="0" xfId="20" applyFont="true" applyBorder="true" applyAlignment="true" applyProtection="true">
      <alignment horizontal="center" vertical="bottom" textRotation="0" wrapText="false" indent="0" shrinkToFit="false"/>
      <protection locked="true" hidden="false"/>
    </xf>
    <xf numFmtId="169" fontId="23" fillId="0" borderId="0" xfId="0" applyFont="true" applyBorder="false" applyAlignment="false" applyProtection="false">
      <alignment horizontal="general" vertical="bottom" textRotation="0" wrapText="false" indent="0" shrinkToFit="false"/>
      <protection locked="true" hidden="false"/>
    </xf>
    <xf numFmtId="164" fontId="31" fillId="0" borderId="0" xfId="20" applyFont="true" applyBorder="true" applyAlignment="true" applyProtection="tru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37" fillId="0" borderId="0" xfId="20" applyFont="true" applyBorder="true" applyAlignment="true" applyProtection="true">
      <alignment horizontal="center" vertical="center" textRotation="0" wrapText="true" indent="0" shrinkToFit="false"/>
      <protection locked="true" hidden="false"/>
    </xf>
    <xf numFmtId="164" fontId="31" fillId="0" borderId="0" xfId="20" applyFont="true" applyBorder="true" applyAlignment="true" applyProtection="true">
      <alignment horizontal="center" vertical="bottom" textRotation="0" wrapText="true" indent="0" shrinkToFit="false"/>
      <protection locked="true" hidden="false"/>
    </xf>
    <xf numFmtId="164" fontId="37" fillId="0" borderId="0" xfId="20" applyFont="true" applyBorder="true" applyAlignment="true" applyProtection="true">
      <alignment horizontal="center" vertical="bottom" textRotation="0" wrapText="true" indent="0" shrinkToFit="false"/>
      <protection locked="true" hidden="false"/>
    </xf>
    <xf numFmtId="164" fontId="38" fillId="0" borderId="0" xfId="2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png"/>
</Relationships>
</file>

<file path=xl/drawings/_rels/drawing2.xml.rels><?xml version="1.0" encoding="UTF-8"?>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5.png"/><Relationship Id="rId3" Type="http://schemas.openxmlformats.org/officeDocument/2006/relationships/image" Target="../media/image16.png"/><Relationship Id="rId4" Type="http://schemas.openxmlformats.org/officeDocument/2006/relationships/image" Target="../media/image17.png"/><Relationship Id="rId5" Type="http://schemas.openxmlformats.org/officeDocument/2006/relationships/image" Target="../media/image18.png"/>
</Relationships>
</file>

<file path=xl/drawings/_rels/drawing3.xml.rels><?xml version="1.0" encoding="UTF-8"?>
<Relationships xmlns="http://schemas.openxmlformats.org/package/2006/relationships"><Relationship Id="rId1" Type="http://schemas.openxmlformats.org/officeDocument/2006/relationships/image" Target="../media/image19.jpeg"/><Relationship Id="rId2" Type="http://schemas.openxmlformats.org/officeDocument/2006/relationships/image" Target="../media/image20.jpeg"/><Relationship Id="rId3" Type="http://schemas.openxmlformats.org/officeDocument/2006/relationships/image" Target="../media/image21.jpeg"/><Relationship Id="rId4" Type="http://schemas.openxmlformats.org/officeDocument/2006/relationships/image" Target="../media/image22.jpeg"/><Relationship Id="rId5" Type="http://schemas.openxmlformats.org/officeDocument/2006/relationships/image" Target="../media/image23.jpeg"/><Relationship Id="rId6" Type="http://schemas.openxmlformats.org/officeDocument/2006/relationships/image" Target="../media/image24.jpeg"/><Relationship Id="rId7" Type="http://schemas.openxmlformats.org/officeDocument/2006/relationships/image" Target="../media/image25.jpeg"/><Relationship Id="rId8" Type="http://schemas.openxmlformats.org/officeDocument/2006/relationships/image" Target="../media/image26.jpeg"/><Relationship Id="rId9" Type="http://schemas.openxmlformats.org/officeDocument/2006/relationships/image" Target="../media/image27.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182880</xdr:colOff>
      <xdr:row>0</xdr:row>
      <xdr:rowOff>30600</xdr:rowOff>
    </xdr:from>
    <xdr:to>
      <xdr:col>5</xdr:col>
      <xdr:colOff>441720</xdr:colOff>
      <xdr:row>7</xdr:row>
      <xdr:rowOff>63000</xdr:rowOff>
    </xdr:to>
    <xdr:pic>
      <xdr:nvPicPr>
        <xdr:cNvPr id="1" name="Picture 15"/>
        <xdr:cNvPicPr/>
      </xdr:nvPicPr>
      <xdr:blipFill>
        <a:blip r:embed="rId1"/>
        <a:stretch/>
      </xdr:blipFill>
      <xdr:spPr>
        <a:xfrm>
          <a:off x="6043320" y="30600"/>
          <a:ext cx="1595520" cy="2099160"/>
        </a:xfrm>
        <a:prstGeom prst="rect">
          <a:avLst/>
        </a:prstGeom>
        <a:noFill/>
        <a:ln w="1">
          <a:noFill/>
        </a:ln>
      </xdr:spPr>
    </xdr:pic>
    <xdr:clientData/>
  </xdr:twoCellAnchor>
  <xdr:twoCellAnchor editAs="oneCell">
    <xdr:from>
      <xdr:col>5</xdr:col>
      <xdr:colOff>525960</xdr:colOff>
      <xdr:row>0</xdr:row>
      <xdr:rowOff>60840</xdr:rowOff>
    </xdr:from>
    <xdr:to>
      <xdr:col>8</xdr:col>
      <xdr:colOff>243720</xdr:colOff>
      <xdr:row>7</xdr:row>
      <xdr:rowOff>55080</xdr:rowOff>
    </xdr:to>
    <xdr:pic>
      <xdr:nvPicPr>
        <xdr:cNvPr id="2" name="Picture 16"/>
        <xdr:cNvPicPr/>
      </xdr:nvPicPr>
      <xdr:blipFill>
        <a:blip r:embed="rId2"/>
        <a:stretch/>
      </xdr:blipFill>
      <xdr:spPr>
        <a:xfrm>
          <a:off x="7723080" y="60840"/>
          <a:ext cx="1523520" cy="2061000"/>
        </a:xfrm>
        <a:prstGeom prst="rect">
          <a:avLst/>
        </a:prstGeom>
        <a:noFill/>
        <a:ln w="1">
          <a:noFill/>
        </a:ln>
      </xdr:spPr>
    </xdr:pic>
    <xdr:clientData/>
  </xdr:twoCellAnchor>
  <xdr:twoCellAnchor editAs="oneCell">
    <xdr:from>
      <xdr:col>8</xdr:col>
      <xdr:colOff>327600</xdr:colOff>
      <xdr:row>0</xdr:row>
      <xdr:rowOff>60840</xdr:rowOff>
    </xdr:from>
    <xdr:to>
      <xdr:col>11</xdr:col>
      <xdr:colOff>52920</xdr:colOff>
      <xdr:row>7</xdr:row>
      <xdr:rowOff>55080</xdr:rowOff>
    </xdr:to>
    <xdr:pic>
      <xdr:nvPicPr>
        <xdr:cNvPr id="3" name="Picture 17"/>
        <xdr:cNvPicPr/>
      </xdr:nvPicPr>
      <xdr:blipFill>
        <a:blip r:embed="rId3"/>
        <a:stretch/>
      </xdr:blipFill>
      <xdr:spPr>
        <a:xfrm>
          <a:off x="9330480" y="60840"/>
          <a:ext cx="1531440" cy="2061000"/>
        </a:xfrm>
        <a:prstGeom prst="rect">
          <a:avLst/>
        </a:prstGeom>
        <a:noFill/>
        <a:ln w="1">
          <a:noFill/>
        </a:ln>
      </xdr:spPr>
    </xdr:pic>
    <xdr:clientData/>
  </xdr:twoCellAnchor>
  <xdr:twoCellAnchor editAs="oneCell">
    <xdr:from>
      <xdr:col>11</xdr:col>
      <xdr:colOff>122040</xdr:colOff>
      <xdr:row>0</xdr:row>
      <xdr:rowOff>68760</xdr:rowOff>
    </xdr:from>
    <xdr:to>
      <xdr:col>15</xdr:col>
      <xdr:colOff>456840</xdr:colOff>
      <xdr:row>7</xdr:row>
      <xdr:rowOff>70560</xdr:rowOff>
    </xdr:to>
    <xdr:pic>
      <xdr:nvPicPr>
        <xdr:cNvPr id="4" name="Picture 18"/>
        <xdr:cNvPicPr/>
      </xdr:nvPicPr>
      <xdr:blipFill>
        <a:blip r:embed="rId4"/>
        <a:stretch/>
      </xdr:blipFill>
      <xdr:spPr>
        <a:xfrm>
          <a:off x="10931040" y="68760"/>
          <a:ext cx="2742840" cy="2068560"/>
        </a:xfrm>
        <a:prstGeom prst="rect">
          <a:avLst/>
        </a:prstGeom>
        <a:noFill/>
        <a:ln w="1">
          <a:noFill/>
        </a:ln>
      </xdr:spPr>
    </xdr:pic>
    <xdr:clientData/>
  </xdr:twoCellAnchor>
  <xdr:twoCellAnchor editAs="oneCell">
    <xdr:from>
      <xdr:col>7</xdr:col>
      <xdr:colOff>320040</xdr:colOff>
      <xdr:row>8</xdr:row>
      <xdr:rowOff>15120</xdr:rowOff>
    </xdr:from>
    <xdr:to>
      <xdr:col>11</xdr:col>
      <xdr:colOff>479880</xdr:colOff>
      <xdr:row>14</xdr:row>
      <xdr:rowOff>338400</xdr:rowOff>
    </xdr:to>
    <xdr:pic>
      <xdr:nvPicPr>
        <xdr:cNvPr id="5" name="Picture 20"/>
        <xdr:cNvPicPr/>
      </xdr:nvPicPr>
      <xdr:blipFill>
        <a:blip r:embed="rId5"/>
        <a:stretch/>
      </xdr:blipFill>
      <xdr:spPr>
        <a:xfrm>
          <a:off x="8721000" y="2262960"/>
          <a:ext cx="2567880" cy="1946880"/>
        </a:xfrm>
        <a:prstGeom prst="rect">
          <a:avLst/>
        </a:prstGeom>
        <a:noFill/>
        <a:ln w="1">
          <a:noFill/>
        </a:ln>
      </xdr:spPr>
    </xdr:pic>
    <xdr:clientData/>
  </xdr:twoCellAnchor>
  <xdr:twoCellAnchor editAs="oneCell">
    <xdr:from>
      <xdr:col>3</xdr:col>
      <xdr:colOff>175320</xdr:colOff>
      <xdr:row>8</xdr:row>
      <xdr:rowOff>7560</xdr:rowOff>
    </xdr:from>
    <xdr:to>
      <xdr:col>7</xdr:col>
      <xdr:colOff>235800</xdr:colOff>
      <xdr:row>14</xdr:row>
      <xdr:rowOff>330840</xdr:rowOff>
    </xdr:to>
    <xdr:pic>
      <xdr:nvPicPr>
        <xdr:cNvPr id="6" name="Picture 21"/>
        <xdr:cNvPicPr/>
      </xdr:nvPicPr>
      <xdr:blipFill>
        <a:blip r:embed="rId6"/>
        <a:stretch/>
      </xdr:blipFill>
      <xdr:spPr>
        <a:xfrm>
          <a:off x="6035760" y="2255400"/>
          <a:ext cx="2601000" cy="1946880"/>
        </a:xfrm>
        <a:prstGeom prst="rect">
          <a:avLst/>
        </a:prstGeom>
        <a:noFill/>
        <a:ln w="1">
          <a:noFill/>
        </a:ln>
      </xdr:spPr>
    </xdr:pic>
    <xdr:clientData/>
  </xdr:twoCellAnchor>
  <xdr:twoCellAnchor editAs="oneCell">
    <xdr:from>
      <xdr:col>11</xdr:col>
      <xdr:colOff>586800</xdr:colOff>
      <xdr:row>8</xdr:row>
      <xdr:rowOff>23040</xdr:rowOff>
    </xdr:from>
    <xdr:to>
      <xdr:col>16</xdr:col>
      <xdr:colOff>136800</xdr:colOff>
      <xdr:row>14</xdr:row>
      <xdr:rowOff>346320</xdr:rowOff>
    </xdr:to>
    <xdr:pic>
      <xdr:nvPicPr>
        <xdr:cNvPr id="7" name="Picture 22"/>
        <xdr:cNvPicPr/>
      </xdr:nvPicPr>
      <xdr:blipFill>
        <a:blip r:embed="rId7"/>
        <a:stretch/>
      </xdr:blipFill>
      <xdr:spPr>
        <a:xfrm>
          <a:off x="11395800" y="2270880"/>
          <a:ext cx="2559960" cy="1946880"/>
        </a:xfrm>
        <a:prstGeom prst="rect">
          <a:avLst/>
        </a:prstGeom>
        <a:noFill/>
        <a:ln w="1">
          <a:noFill/>
        </a:ln>
      </xdr:spPr>
    </xdr:pic>
    <xdr:clientData/>
  </xdr:twoCellAnchor>
  <xdr:twoCellAnchor editAs="oneCell">
    <xdr:from>
      <xdr:col>3</xdr:col>
      <xdr:colOff>160200</xdr:colOff>
      <xdr:row>14</xdr:row>
      <xdr:rowOff>198000</xdr:rowOff>
    </xdr:from>
    <xdr:to>
      <xdr:col>7</xdr:col>
      <xdr:colOff>220680</xdr:colOff>
      <xdr:row>20</xdr:row>
      <xdr:rowOff>69120</xdr:rowOff>
    </xdr:to>
    <xdr:pic>
      <xdr:nvPicPr>
        <xdr:cNvPr id="8" name="Picture 23"/>
        <xdr:cNvPicPr/>
      </xdr:nvPicPr>
      <xdr:blipFill>
        <a:blip r:embed="rId8"/>
        <a:stretch/>
      </xdr:blipFill>
      <xdr:spPr>
        <a:xfrm>
          <a:off x="6020640" y="4069440"/>
          <a:ext cx="2601000" cy="1921680"/>
        </a:xfrm>
        <a:prstGeom prst="rect">
          <a:avLst/>
        </a:prstGeom>
        <a:noFill/>
        <a:ln w="1">
          <a:noFill/>
        </a:ln>
      </xdr:spPr>
    </xdr:pic>
    <xdr:clientData/>
  </xdr:twoCellAnchor>
  <xdr:twoCellAnchor editAs="oneCell">
    <xdr:from>
      <xdr:col>7</xdr:col>
      <xdr:colOff>312480</xdr:colOff>
      <xdr:row>14</xdr:row>
      <xdr:rowOff>198000</xdr:rowOff>
    </xdr:from>
    <xdr:to>
      <xdr:col>11</xdr:col>
      <xdr:colOff>472320</xdr:colOff>
      <xdr:row>20</xdr:row>
      <xdr:rowOff>69120</xdr:rowOff>
    </xdr:to>
    <xdr:pic>
      <xdr:nvPicPr>
        <xdr:cNvPr id="9" name="Picture 24"/>
        <xdr:cNvPicPr/>
      </xdr:nvPicPr>
      <xdr:blipFill>
        <a:blip r:embed="rId9"/>
        <a:stretch/>
      </xdr:blipFill>
      <xdr:spPr>
        <a:xfrm>
          <a:off x="8713440" y="4069440"/>
          <a:ext cx="2567880" cy="1921680"/>
        </a:xfrm>
        <a:prstGeom prst="rect">
          <a:avLst/>
        </a:prstGeom>
        <a:noFill/>
        <a:ln w="1">
          <a:noFill/>
        </a:ln>
      </xdr:spPr>
    </xdr:pic>
    <xdr:clientData/>
  </xdr:twoCellAnchor>
  <xdr:twoCellAnchor editAs="oneCell">
    <xdr:from>
      <xdr:col>11</xdr:col>
      <xdr:colOff>579240</xdr:colOff>
      <xdr:row>14</xdr:row>
      <xdr:rowOff>221040</xdr:rowOff>
    </xdr:from>
    <xdr:to>
      <xdr:col>16</xdr:col>
      <xdr:colOff>129240</xdr:colOff>
      <xdr:row>20</xdr:row>
      <xdr:rowOff>99720</xdr:rowOff>
    </xdr:to>
    <xdr:pic>
      <xdr:nvPicPr>
        <xdr:cNvPr id="10" name="Picture 25"/>
        <xdr:cNvPicPr/>
      </xdr:nvPicPr>
      <xdr:blipFill>
        <a:blip r:embed="rId10"/>
        <a:stretch/>
      </xdr:blipFill>
      <xdr:spPr>
        <a:xfrm>
          <a:off x="11388240" y="4092480"/>
          <a:ext cx="2559960" cy="1929240"/>
        </a:xfrm>
        <a:prstGeom prst="rect">
          <a:avLst/>
        </a:prstGeom>
        <a:noFill/>
        <a:ln w="1">
          <a:noFill/>
        </a:ln>
      </xdr:spPr>
    </xdr:pic>
    <xdr:clientData/>
  </xdr:twoCellAnchor>
  <xdr:twoCellAnchor editAs="oneCell">
    <xdr:from>
      <xdr:col>3</xdr:col>
      <xdr:colOff>152280</xdr:colOff>
      <xdr:row>20</xdr:row>
      <xdr:rowOff>228600</xdr:rowOff>
    </xdr:from>
    <xdr:to>
      <xdr:col>7</xdr:col>
      <xdr:colOff>212760</xdr:colOff>
      <xdr:row>28</xdr:row>
      <xdr:rowOff>80640</xdr:rowOff>
    </xdr:to>
    <xdr:pic>
      <xdr:nvPicPr>
        <xdr:cNvPr id="11" name="Picture 26"/>
        <xdr:cNvPicPr/>
      </xdr:nvPicPr>
      <xdr:blipFill>
        <a:blip r:embed="rId11"/>
        <a:stretch/>
      </xdr:blipFill>
      <xdr:spPr>
        <a:xfrm>
          <a:off x="6012720" y="6150600"/>
          <a:ext cx="2601000" cy="2058840"/>
        </a:xfrm>
        <a:prstGeom prst="rect">
          <a:avLst/>
        </a:prstGeom>
        <a:noFill/>
        <a:ln w="1">
          <a:noFill/>
        </a:ln>
      </xdr:spPr>
    </xdr:pic>
    <xdr:clientData/>
  </xdr:twoCellAnchor>
  <xdr:twoCellAnchor editAs="oneCell">
    <xdr:from>
      <xdr:col>7</xdr:col>
      <xdr:colOff>304920</xdr:colOff>
      <xdr:row>20</xdr:row>
      <xdr:rowOff>213480</xdr:rowOff>
    </xdr:from>
    <xdr:to>
      <xdr:col>11</xdr:col>
      <xdr:colOff>464760</xdr:colOff>
      <xdr:row>28</xdr:row>
      <xdr:rowOff>65520</xdr:rowOff>
    </xdr:to>
    <xdr:pic>
      <xdr:nvPicPr>
        <xdr:cNvPr id="12" name="Picture 27"/>
        <xdr:cNvPicPr/>
      </xdr:nvPicPr>
      <xdr:blipFill>
        <a:blip r:embed="rId12"/>
        <a:stretch/>
      </xdr:blipFill>
      <xdr:spPr>
        <a:xfrm>
          <a:off x="8705880" y="6135480"/>
          <a:ext cx="2567880" cy="2058840"/>
        </a:xfrm>
        <a:prstGeom prst="rect">
          <a:avLst/>
        </a:prstGeom>
        <a:noFill/>
        <a:ln w="1">
          <a:noFill/>
        </a:ln>
      </xdr:spPr>
    </xdr:pic>
    <xdr:clientData/>
  </xdr:twoCellAnchor>
  <xdr:twoCellAnchor editAs="oneCell">
    <xdr:from>
      <xdr:col>11</xdr:col>
      <xdr:colOff>556200</xdr:colOff>
      <xdr:row>20</xdr:row>
      <xdr:rowOff>221040</xdr:rowOff>
    </xdr:from>
    <xdr:to>
      <xdr:col>16</xdr:col>
      <xdr:colOff>106200</xdr:colOff>
      <xdr:row>28</xdr:row>
      <xdr:rowOff>73080</xdr:rowOff>
    </xdr:to>
    <xdr:pic>
      <xdr:nvPicPr>
        <xdr:cNvPr id="13" name="Picture 28"/>
        <xdr:cNvPicPr/>
      </xdr:nvPicPr>
      <xdr:blipFill>
        <a:blip r:embed="rId13"/>
        <a:stretch/>
      </xdr:blipFill>
      <xdr:spPr>
        <a:xfrm>
          <a:off x="11365200" y="6143040"/>
          <a:ext cx="2559960" cy="2058840"/>
        </a:xfrm>
        <a:prstGeom prst="rect">
          <a:avLst/>
        </a:prstGeom>
        <a:noFill/>
        <a:ln w="1">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1</xdr:row>
      <xdr:rowOff>0</xdr:rowOff>
    </xdr:from>
    <xdr:to>
      <xdr:col>5</xdr:col>
      <xdr:colOff>304560</xdr:colOff>
      <xdr:row>5</xdr:row>
      <xdr:rowOff>347760</xdr:rowOff>
    </xdr:to>
    <xdr:pic>
      <xdr:nvPicPr>
        <xdr:cNvPr id="14" name="Picture 1"/>
        <xdr:cNvPicPr/>
      </xdr:nvPicPr>
      <xdr:blipFill>
        <a:blip r:embed="rId1"/>
        <a:stretch/>
      </xdr:blipFill>
      <xdr:spPr>
        <a:xfrm>
          <a:off x="4500720" y="352440"/>
          <a:ext cx="1508760" cy="2028600"/>
        </a:xfrm>
        <a:prstGeom prst="rect">
          <a:avLst/>
        </a:prstGeom>
        <a:noFill/>
        <a:ln w="1">
          <a:noFill/>
        </a:ln>
      </xdr:spPr>
    </xdr:pic>
    <xdr:clientData/>
  </xdr:twoCellAnchor>
  <xdr:twoCellAnchor editAs="oneCell">
    <xdr:from>
      <xdr:col>6</xdr:col>
      <xdr:colOff>15120</xdr:colOff>
      <xdr:row>1</xdr:row>
      <xdr:rowOff>7560</xdr:rowOff>
    </xdr:from>
    <xdr:to>
      <xdr:col>8</xdr:col>
      <xdr:colOff>319680</xdr:colOff>
      <xdr:row>5</xdr:row>
      <xdr:rowOff>355320</xdr:rowOff>
    </xdr:to>
    <xdr:pic>
      <xdr:nvPicPr>
        <xdr:cNvPr id="15" name="Picture 2"/>
        <xdr:cNvPicPr/>
      </xdr:nvPicPr>
      <xdr:blipFill>
        <a:blip r:embed="rId2"/>
        <a:stretch/>
      </xdr:blipFill>
      <xdr:spPr>
        <a:xfrm>
          <a:off x="6333840" y="360000"/>
          <a:ext cx="1508760" cy="2028600"/>
        </a:xfrm>
        <a:prstGeom prst="rect">
          <a:avLst/>
        </a:prstGeom>
        <a:noFill/>
        <a:ln w="1">
          <a:noFill/>
        </a:ln>
      </xdr:spPr>
    </xdr:pic>
    <xdr:clientData/>
  </xdr:twoCellAnchor>
  <xdr:twoCellAnchor editAs="oneCell">
    <xdr:from>
      <xdr:col>3</xdr:col>
      <xdr:colOff>0</xdr:colOff>
      <xdr:row>7</xdr:row>
      <xdr:rowOff>15120</xdr:rowOff>
    </xdr:from>
    <xdr:to>
      <xdr:col>5</xdr:col>
      <xdr:colOff>304560</xdr:colOff>
      <xdr:row>13</xdr:row>
      <xdr:rowOff>185400</xdr:rowOff>
    </xdr:to>
    <xdr:pic>
      <xdr:nvPicPr>
        <xdr:cNvPr id="16" name="Picture 3"/>
        <xdr:cNvPicPr/>
      </xdr:nvPicPr>
      <xdr:blipFill>
        <a:blip r:embed="rId3"/>
        <a:stretch/>
      </xdr:blipFill>
      <xdr:spPr>
        <a:xfrm>
          <a:off x="4500720" y="2680200"/>
          <a:ext cx="1508760" cy="2014920"/>
        </a:xfrm>
        <a:prstGeom prst="rect">
          <a:avLst/>
        </a:prstGeom>
        <a:noFill/>
        <a:ln w="1">
          <a:noFill/>
        </a:ln>
      </xdr:spPr>
    </xdr:pic>
    <xdr:clientData/>
  </xdr:twoCellAnchor>
  <xdr:twoCellAnchor editAs="oneCell">
    <xdr:from>
      <xdr:col>6</xdr:col>
      <xdr:colOff>0</xdr:colOff>
      <xdr:row>7</xdr:row>
      <xdr:rowOff>15120</xdr:rowOff>
    </xdr:from>
    <xdr:to>
      <xdr:col>8</xdr:col>
      <xdr:colOff>297000</xdr:colOff>
      <xdr:row>13</xdr:row>
      <xdr:rowOff>185400</xdr:rowOff>
    </xdr:to>
    <xdr:pic>
      <xdr:nvPicPr>
        <xdr:cNvPr id="17" name="Picture 4"/>
        <xdr:cNvPicPr/>
      </xdr:nvPicPr>
      <xdr:blipFill>
        <a:blip r:embed="rId4"/>
        <a:stretch/>
      </xdr:blipFill>
      <xdr:spPr>
        <a:xfrm>
          <a:off x="6318720" y="2680200"/>
          <a:ext cx="1501200" cy="2014920"/>
        </a:xfrm>
        <a:prstGeom prst="rect">
          <a:avLst/>
        </a:prstGeom>
        <a:noFill/>
        <a:ln w="1">
          <a:noFill/>
        </a:ln>
      </xdr:spPr>
    </xdr:pic>
    <xdr:clientData/>
  </xdr:twoCellAnchor>
  <xdr:twoCellAnchor editAs="oneCell">
    <xdr:from>
      <xdr:col>9</xdr:col>
      <xdr:colOff>0</xdr:colOff>
      <xdr:row>1</xdr:row>
      <xdr:rowOff>45720</xdr:rowOff>
    </xdr:from>
    <xdr:to>
      <xdr:col>14</xdr:col>
      <xdr:colOff>60480</xdr:colOff>
      <xdr:row>13</xdr:row>
      <xdr:rowOff>27720</xdr:rowOff>
    </xdr:to>
    <xdr:pic>
      <xdr:nvPicPr>
        <xdr:cNvPr id="18" name="Picture 5"/>
        <xdr:cNvPicPr/>
      </xdr:nvPicPr>
      <xdr:blipFill>
        <a:blip r:embed="rId5"/>
        <a:stretch/>
      </xdr:blipFill>
      <xdr:spPr>
        <a:xfrm>
          <a:off x="8006040" y="398160"/>
          <a:ext cx="3070440" cy="4139280"/>
        </a:xfrm>
        <a:prstGeom prst="rect">
          <a:avLst/>
        </a:prstGeom>
        <a:noFill/>
        <a:ln w="1">
          <a:noFill/>
        </a:ln>
      </xdr:spPr>
    </xdr:pic>
    <xdr:clientData/>
  </xdr:twoCellAnchor>
  <xdr:twoCellAnchor editAs="twoCell">
    <xdr:from>
      <xdr:col>6</xdr:col>
      <xdr:colOff>30600</xdr:colOff>
      <xdr:row>10</xdr:row>
      <xdr:rowOff>132120</xdr:rowOff>
    </xdr:from>
    <xdr:to>
      <xdr:col>6</xdr:col>
      <xdr:colOff>236160</xdr:colOff>
      <xdr:row>11</xdr:row>
      <xdr:rowOff>52920</xdr:rowOff>
    </xdr:to>
    <xdr:sp>
      <xdr:nvSpPr>
        <xdr:cNvPr id="19" name="Text Box 6"/>
        <xdr:cNvSpPr/>
      </xdr:nvSpPr>
      <xdr:spPr>
        <a:xfrm>
          <a:off x="6349320" y="4069800"/>
          <a:ext cx="205560" cy="54000"/>
        </a:xfrm>
        <a:prstGeom prst="rect">
          <a:avLst/>
        </a:prstGeom>
        <a:noFill/>
        <a:ln w="9525">
          <a:noFill/>
        </a:ln>
      </xdr:spPr>
      <xdr:style>
        <a:lnRef idx="0"/>
        <a:fillRef idx="0"/>
        <a:effectRef idx="0"/>
        <a:fontRef idx="minor"/>
      </xdr:style>
      <xdr:txBody>
        <a:bodyPr vertOverflow="clip" lIns="36720" tIns="27360" rIns="0" bIns="0" anchor="t" upright="1">
          <a:noAutofit/>
        </a:bodyPr>
        <a:p>
          <a:pPr>
            <a:lnSpc>
              <a:spcPct val="100000"/>
            </a:lnSpc>
          </a:pPr>
          <a:r>
            <a:rPr lang="en-US" sz="1200" b="0" u="none" strike="noStrike">
              <a:solidFill>
                <a:srgbClr val="FFFFFF"/>
              </a:solidFill>
              <a:effectLst/>
              <a:uFillTx/>
              <a:latin typeface="Arial"/>
            </a:rPr>
            <a:t>4</a:t>
          </a:r>
          <a:endParaRPr lang="en-US" sz="1200" b="0" u="none" strike="noStrike">
            <a:effectLst/>
            <a:uFillTx/>
            <a:latin typeface="Times New Roman"/>
          </a:endParaRPr>
        </a:p>
      </xdr:txBody>
    </xdr:sp>
    <xdr:clientData/>
  </xdr:twoCellAnchor>
  <xdr:twoCellAnchor editAs="twoCell">
    <xdr:from>
      <xdr:col>3</xdr:col>
      <xdr:colOff>23040</xdr:colOff>
      <xdr:row>10</xdr:row>
      <xdr:rowOff>132120</xdr:rowOff>
    </xdr:from>
    <xdr:to>
      <xdr:col>3</xdr:col>
      <xdr:colOff>205560</xdr:colOff>
      <xdr:row>11</xdr:row>
      <xdr:rowOff>37440</xdr:rowOff>
    </xdr:to>
    <xdr:sp>
      <xdr:nvSpPr>
        <xdr:cNvPr id="20" name="Text Box 7"/>
        <xdr:cNvSpPr/>
      </xdr:nvSpPr>
      <xdr:spPr>
        <a:xfrm>
          <a:off x="4523760" y="4069800"/>
          <a:ext cx="182520" cy="38520"/>
        </a:xfrm>
        <a:prstGeom prst="rect">
          <a:avLst/>
        </a:prstGeom>
        <a:noFill/>
        <a:ln w="9525">
          <a:noFill/>
        </a:ln>
      </xdr:spPr>
      <xdr:style>
        <a:lnRef idx="0"/>
        <a:fillRef idx="0"/>
        <a:effectRef idx="0"/>
        <a:fontRef idx="minor"/>
      </xdr:style>
      <xdr:txBody>
        <a:bodyPr vertOverflow="clip" lIns="36720" tIns="27360" rIns="0" bIns="0" anchor="t" upright="1">
          <a:noAutofit/>
        </a:bodyPr>
        <a:p>
          <a:pPr>
            <a:lnSpc>
              <a:spcPct val="100000"/>
            </a:lnSpc>
          </a:pPr>
          <a:r>
            <a:rPr lang="en-US" sz="1200" b="0" u="none" strike="noStrike">
              <a:solidFill>
                <a:srgbClr val="FFFFFF"/>
              </a:solidFill>
              <a:effectLst/>
              <a:uFillTx/>
              <a:latin typeface="Arial"/>
            </a:rPr>
            <a:t>3</a:t>
          </a:r>
          <a:endParaRPr lang="en-US" sz="1200" b="0" u="none" strike="noStrike">
            <a:effectLst/>
            <a:uFillTx/>
            <a:latin typeface="Times New Roman"/>
          </a:endParaRPr>
        </a:p>
      </xdr:txBody>
    </xdr:sp>
    <xdr:clientData/>
  </xdr:twoCellAnchor>
  <xdr:twoCellAnchor editAs="twoCell">
    <xdr:from>
      <xdr:col>3</xdr:col>
      <xdr:colOff>15120</xdr:colOff>
      <xdr:row>1</xdr:row>
      <xdr:rowOff>38160</xdr:rowOff>
    </xdr:from>
    <xdr:to>
      <xdr:col>3</xdr:col>
      <xdr:colOff>212760</xdr:colOff>
      <xdr:row>1</xdr:row>
      <xdr:rowOff>251280</xdr:rowOff>
    </xdr:to>
    <xdr:sp>
      <xdr:nvSpPr>
        <xdr:cNvPr id="21" name="Text Box 8"/>
        <xdr:cNvSpPr/>
      </xdr:nvSpPr>
      <xdr:spPr>
        <a:xfrm>
          <a:off x="4515840" y="390600"/>
          <a:ext cx="197640" cy="213120"/>
        </a:xfrm>
        <a:prstGeom prst="rect">
          <a:avLst/>
        </a:prstGeom>
        <a:noFill/>
        <a:ln w="9525">
          <a:noFill/>
        </a:ln>
      </xdr:spPr>
      <xdr:style>
        <a:lnRef idx="0"/>
        <a:fillRef idx="0"/>
        <a:effectRef idx="0"/>
        <a:fontRef idx="minor"/>
      </xdr:style>
      <xdr:txBody>
        <a:bodyPr vertOverflow="clip" lIns="36720" tIns="27360" rIns="0" bIns="0" anchor="t" upright="1">
          <a:noAutofit/>
        </a:bodyPr>
        <a:p>
          <a:pPr>
            <a:lnSpc>
              <a:spcPct val="100000"/>
            </a:lnSpc>
          </a:pPr>
          <a:r>
            <a:rPr lang="en-US" sz="1200" b="0" u="none" strike="noStrike">
              <a:solidFill>
                <a:srgbClr val="FFFFFF"/>
              </a:solidFill>
              <a:effectLst/>
              <a:uFillTx/>
              <a:latin typeface="Arial"/>
            </a:rPr>
            <a:t>1</a:t>
          </a:r>
          <a:endParaRPr lang="en-US" sz="1200" b="0" u="none" strike="noStrike">
            <a:effectLst/>
            <a:uFillTx/>
            <a:latin typeface="Times New Roman"/>
          </a:endParaRPr>
        </a:p>
      </xdr:txBody>
    </xdr:sp>
    <xdr:clientData/>
  </xdr:twoCellAnchor>
  <xdr:twoCellAnchor editAs="twoCell">
    <xdr:from>
      <xdr:col>6</xdr:col>
      <xdr:colOff>0</xdr:colOff>
      <xdr:row>1</xdr:row>
      <xdr:rowOff>0</xdr:rowOff>
    </xdr:from>
    <xdr:to>
      <xdr:col>6</xdr:col>
      <xdr:colOff>197640</xdr:colOff>
      <xdr:row>1</xdr:row>
      <xdr:rowOff>228240</xdr:rowOff>
    </xdr:to>
    <xdr:sp>
      <xdr:nvSpPr>
        <xdr:cNvPr id="22" name="Text Box 9"/>
        <xdr:cNvSpPr/>
      </xdr:nvSpPr>
      <xdr:spPr>
        <a:xfrm>
          <a:off x="6318720" y="352440"/>
          <a:ext cx="197640" cy="228240"/>
        </a:xfrm>
        <a:prstGeom prst="rect">
          <a:avLst/>
        </a:prstGeom>
        <a:noFill/>
        <a:ln w="9525">
          <a:noFill/>
        </a:ln>
      </xdr:spPr>
      <xdr:style>
        <a:lnRef idx="0"/>
        <a:fillRef idx="0"/>
        <a:effectRef idx="0"/>
        <a:fontRef idx="minor"/>
      </xdr:style>
      <xdr:txBody>
        <a:bodyPr vertOverflow="clip" lIns="36720" tIns="27360" rIns="0" bIns="0" anchor="t" upright="1">
          <a:noAutofit/>
        </a:bodyPr>
        <a:p>
          <a:pPr>
            <a:lnSpc>
              <a:spcPct val="100000"/>
            </a:lnSpc>
          </a:pPr>
          <a:r>
            <a:rPr lang="en-US" sz="1200" b="0" u="none" strike="noStrike">
              <a:solidFill>
                <a:srgbClr val="FFFFFF"/>
              </a:solidFill>
              <a:effectLst/>
              <a:uFillTx/>
              <a:latin typeface="Arial"/>
            </a:rPr>
            <a:t>2</a:t>
          </a:r>
          <a:endParaRPr lang="en-US" sz="1200" b="0" u="none" strike="noStrik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190440</xdr:colOff>
      <xdr:row>27</xdr:row>
      <xdr:rowOff>68760</xdr:rowOff>
    </xdr:from>
    <xdr:to>
      <xdr:col>7</xdr:col>
      <xdr:colOff>312120</xdr:colOff>
      <xdr:row>27</xdr:row>
      <xdr:rowOff>1668600</xdr:rowOff>
    </xdr:to>
    <xdr:pic>
      <xdr:nvPicPr>
        <xdr:cNvPr id="23" name="Picture 2" descr="C:\Users\Jay\Desktop\009-1_zps3e04bdd8_cr.jpg"/>
        <xdr:cNvPicPr/>
      </xdr:nvPicPr>
      <xdr:blipFill>
        <a:blip r:embed="rId1"/>
        <a:stretch/>
      </xdr:blipFill>
      <xdr:spPr>
        <a:xfrm>
          <a:off x="6169680" y="16295400"/>
          <a:ext cx="2010240" cy="1599840"/>
        </a:xfrm>
        <a:prstGeom prst="rect">
          <a:avLst/>
        </a:prstGeom>
        <a:noFill/>
        <a:ln w="19050">
          <a:solidFill>
            <a:srgbClr val="000000"/>
          </a:solidFill>
          <a:miter/>
        </a:ln>
      </xdr:spPr>
    </xdr:pic>
    <xdr:clientData/>
  </xdr:twoCellAnchor>
  <xdr:twoCellAnchor editAs="oneCell">
    <xdr:from>
      <xdr:col>4</xdr:col>
      <xdr:colOff>129600</xdr:colOff>
      <xdr:row>37</xdr:row>
      <xdr:rowOff>114480</xdr:rowOff>
    </xdr:from>
    <xdr:to>
      <xdr:col>6</xdr:col>
      <xdr:colOff>601920</xdr:colOff>
      <xdr:row>39</xdr:row>
      <xdr:rowOff>1154520</xdr:rowOff>
    </xdr:to>
    <xdr:pic>
      <xdr:nvPicPr>
        <xdr:cNvPr id="24" name="Picture 3" descr="C:\Users\Jay\Downloads\5940.jpg"/>
        <xdr:cNvPicPr/>
      </xdr:nvPicPr>
      <xdr:blipFill>
        <a:blip r:embed="rId2"/>
        <a:stretch/>
      </xdr:blipFill>
      <xdr:spPr>
        <a:xfrm>
          <a:off x="6108840" y="21918600"/>
          <a:ext cx="1758600" cy="1392480"/>
        </a:xfrm>
        <a:prstGeom prst="rect">
          <a:avLst/>
        </a:prstGeom>
        <a:noFill/>
        <a:ln w="19050">
          <a:solidFill>
            <a:srgbClr val="000000"/>
          </a:solidFill>
          <a:miter/>
        </a:ln>
      </xdr:spPr>
    </xdr:pic>
    <xdr:clientData/>
  </xdr:twoCellAnchor>
  <xdr:twoCellAnchor editAs="oneCell">
    <xdr:from>
      <xdr:col>4</xdr:col>
      <xdr:colOff>144720</xdr:colOff>
      <xdr:row>41</xdr:row>
      <xdr:rowOff>15120</xdr:rowOff>
    </xdr:from>
    <xdr:to>
      <xdr:col>6</xdr:col>
      <xdr:colOff>548280</xdr:colOff>
      <xdr:row>41</xdr:row>
      <xdr:rowOff>924840</xdr:rowOff>
    </xdr:to>
    <xdr:pic>
      <xdr:nvPicPr>
        <xdr:cNvPr id="25" name="Picture 4" descr="C:\Users\Jay\Desktop\40440011.jpg"/>
        <xdr:cNvPicPr/>
      </xdr:nvPicPr>
      <xdr:blipFill>
        <a:blip r:embed="rId3"/>
        <a:stretch/>
      </xdr:blipFill>
      <xdr:spPr>
        <a:xfrm>
          <a:off x="6123960" y="23537520"/>
          <a:ext cx="1689840" cy="909720"/>
        </a:xfrm>
        <a:prstGeom prst="rect">
          <a:avLst/>
        </a:prstGeom>
        <a:noFill/>
        <a:ln w="19050">
          <a:solidFill>
            <a:srgbClr val="000000"/>
          </a:solidFill>
          <a:miter/>
        </a:ln>
      </xdr:spPr>
    </xdr:pic>
    <xdr:clientData/>
  </xdr:twoCellAnchor>
  <xdr:twoCellAnchor editAs="oneCell">
    <xdr:from>
      <xdr:col>4</xdr:col>
      <xdr:colOff>213480</xdr:colOff>
      <xdr:row>15</xdr:row>
      <xdr:rowOff>114480</xdr:rowOff>
    </xdr:from>
    <xdr:to>
      <xdr:col>7</xdr:col>
      <xdr:colOff>228240</xdr:colOff>
      <xdr:row>15</xdr:row>
      <xdr:rowOff>1363680</xdr:rowOff>
    </xdr:to>
    <xdr:pic>
      <xdr:nvPicPr>
        <xdr:cNvPr id="26" name="Picture 5" descr="C:\Users\Jay\Desktop\download.jpg"/>
        <xdr:cNvPicPr/>
      </xdr:nvPicPr>
      <xdr:blipFill>
        <a:blip r:embed="rId4"/>
        <a:stretch/>
      </xdr:blipFill>
      <xdr:spPr>
        <a:xfrm>
          <a:off x="6192720" y="8870040"/>
          <a:ext cx="1903320" cy="1249200"/>
        </a:xfrm>
        <a:prstGeom prst="rect">
          <a:avLst/>
        </a:prstGeom>
        <a:noFill/>
        <a:ln w="19050">
          <a:solidFill>
            <a:srgbClr val="000000"/>
          </a:solidFill>
          <a:miter/>
        </a:ln>
      </xdr:spPr>
    </xdr:pic>
    <xdr:clientData/>
  </xdr:twoCellAnchor>
  <xdr:twoCellAnchor editAs="oneCell">
    <xdr:from>
      <xdr:col>4</xdr:col>
      <xdr:colOff>182880</xdr:colOff>
      <xdr:row>17</xdr:row>
      <xdr:rowOff>99000</xdr:rowOff>
    </xdr:from>
    <xdr:to>
      <xdr:col>7</xdr:col>
      <xdr:colOff>174960</xdr:colOff>
      <xdr:row>19</xdr:row>
      <xdr:rowOff>345600</xdr:rowOff>
    </xdr:to>
    <xdr:pic>
      <xdr:nvPicPr>
        <xdr:cNvPr id="27" name="Picture 6" descr="C:\Users\Jay\Desktop\shortsweetwhiterice.jpg"/>
        <xdr:cNvPicPr/>
      </xdr:nvPicPr>
      <xdr:blipFill>
        <a:blip r:embed="rId5"/>
        <a:stretch/>
      </xdr:blipFill>
      <xdr:spPr>
        <a:xfrm>
          <a:off x="6162120" y="10788120"/>
          <a:ext cx="1880640" cy="1660680"/>
        </a:xfrm>
        <a:prstGeom prst="rect">
          <a:avLst/>
        </a:prstGeom>
        <a:solidFill>
          <a:srgbClr val="000000"/>
        </a:solidFill>
        <a:ln w="19050">
          <a:solidFill>
            <a:srgbClr val="000000"/>
          </a:solidFill>
          <a:miter/>
        </a:ln>
      </xdr:spPr>
    </xdr:pic>
    <xdr:clientData/>
  </xdr:twoCellAnchor>
  <xdr:twoCellAnchor editAs="oneCell">
    <xdr:from>
      <xdr:col>4</xdr:col>
      <xdr:colOff>106560</xdr:colOff>
      <xdr:row>6</xdr:row>
      <xdr:rowOff>365760</xdr:rowOff>
    </xdr:from>
    <xdr:to>
      <xdr:col>8</xdr:col>
      <xdr:colOff>129240</xdr:colOff>
      <xdr:row>6</xdr:row>
      <xdr:rowOff>1897200</xdr:rowOff>
    </xdr:to>
    <xdr:pic>
      <xdr:nvPicPr>
        <xdr:cNvPr id="28" name="Picture 7" descr="C:\Users\Jay\Desktop\photo13.jpg"/>
        <xdr:cNvPicPr/>
      </xdr:nvPicPr>
      <xdr:blipFill>
        <a:blip r:embed="rId6"/>
        <a:stretch/>
      </xdr:blipFill>
      <xdr:spPr>
        <a:xfrm>
          <a:off x="6085800" y="2158200"/>
          <a:ext cx="2513160" cy="1531440"/>
        </a:xfrm>
        <a:prstGeom prst="rect">
          <a:avLst/>
        </a:prstGeom>
        <a:noFill/>
        <a:ln w="19050">
          <a:solidFill>
            <a:srgbClr val="000000"/>
          </a:solidFill>
          <a:miter/>
        </a:ln>
      </xdr:spPr>
    </xdr:pic>
    <xdr:clientData/>
  </xdr:twoCellAnchor>
  <xdr:twoCellAnchor editAs="oneCell">
    <xdr:from>
      <xdr:col>4</xdr:col>
      <xdr:colOff>160200</xdr:colOff>
      <xdr:row>43</xdr:row>
      <xdr:rowOff>122040</xdr:rowOff>
    </xdr:from>
    <xdr:to>
      <xdr:col>6</xdr:col>
      <xdr:colOff>548640</xdr:colOff>
      <xdr:row>44</xdr:row>
      <xdr:rowOff>167760</xdr:rowOff>
    </xdr:to>
    <xdr:pic>
      <xdr:nvPicPr>
        <xdr:cNvPr id="29" name="Picture 9" descr="C:\Users\Jay\Desktop\de9283abdffbc441a1ecb26f5653f7e0.jpg"/>
        <xdr:cNvPicPr/>
      </xdr:nvPicPr>
      <xdr:blipFill>
        <a:blip r:embed="rId7"/>
        <a:stretch/>
      </xdr:blipFill>
      <xdr:spPr>
        <a:xfrm>
          <a:off x="6139440" y="24848280"/>
          <a:ext cx="1674720" cy="1427040"/>
        </a:xfrm>
        <a:prstGeom prst="rect">
          <a:avLst/>
        </a:prstGeom>
        <a:noFill/>
        <a:ln w="19050">
          <a:solidFill>
            <a:srgbClr val="000000"/>
          </a:solidFill>
          <a:miter/>
        </a:ln>
      </xdr:spPr>
    </xdr:pic>
    <xdr:clientData/>
  </xdr:twoCellAnchor>
  <xdr:twoCellAnchor editAs="oneCell">
    <xdr:from>
      <xdr:col>4</xdr:col>
      <xdr:colOff>53280</xdr:colOff>
      <xdr:row>9</xdr:row>
      <xdr:rowOff>23040</xdr:rowOff>
    </xdr:from>
    <xdr:to>
      <xdr:col>6</xdr:col>
      <xdr:colOff>220680</xdr:colOff>
      <xdr:row>10</xdr:row>
      <xdr:rowOff>1201680</xdr:rowOff>
    </xdr:to>
    <xdr:pic>
      <xdr:nvPicPr>
        <xdr:cNvPr id="30" name="Picture 10" descr="C:\Users\Jay\Desktop\0009830800202_500X500.jpg"/>
        <xdr:cNvPicPr/>
      </xdr:nvPicPr>
      <xdr:blipFill>
        <a:blip r:embed="rId8"/>
        <a:stretch/>
      </xdr:blipFill>
      <xdr:spPr>
        <a:xfrm>
          <a:off x="6032520" y="5080680"/>
          <a:ext cx="1453680" cy="1353960"/>
        </a:xfrm>
        <a:prstGeom prst="rect">
          <a:avLst/>
        </a:prstGeom>
        <a:noFill/>
        <a:ln w="19050">
          <a:solidFill>
            <a:srgbClr val="000000"/>
          </a:solidFill>
          <a:miter/>
        </a:ln>
      </xdr:spPr>
    </xdr:pic>
    <xdr:clientData/>
  </xdr:twoCellAnchor>
  <xdr:twoCellAnchor editAs="oneCell">
    <xdr:from>
      <xdr:col>4</xdr:col>
      <xdr:colOff>122040</xdr:colOff>
      <xdr:row>19</xdr:row>
      <xdr:rowOff>38160</xdr:rowOff>
    </xdr:from>
    <xdr:to>
      <xdr:col>7</xdr:col>
      <xdr:colOff>258840</xdr:colOff>
      <xdr:row>19</xdr:row>
      <xdr:rowOff>1150200</xdr:rowOff>
    </xdr:to>
    <xdr:pic>
      <xdr:nvPicPr>
        <xdr:cNvPr id="31" name="Picture 11" descr="C:\Users\Jay\Desktop\images.jpg"/>
        <xdr:cNvPicPr/>
      </xdr:nvPicPr>
      <xdr:blipFill>
        <a:blip r:embed="rId9"/>
        <a:stretch/>
      </xdr:blipFill>
      <xdr:spPr>
        <a:xfrm>
          <a:off x="6101280" y="12141360"/>
          <a:ext cx="2025360" cy="1112040"/>
        </a:xfrm>
        <a:prstGeom prst="rect">
          <a:avLst/>
        </a:prstGeom>
        <a:noFill/>
        <a:ln w="19050">
          <a:solidFill>
            <a:srgbClr val="000000"/>
          </a:solidFill>
          <a:miter/>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1.xml.rels><?xml version="1.0" encoding="UTF-8"?>
<Relationships xmlns="http://schemas.openxmlformats.org/package/2006/relationships"><Relationship Id="rId1" Type="http://schemas.openxmlformats.org/officeDocument/2006/relationships/hyperlink" Target="http://www.nola.com/food/index.ssf/2012/05/the_amazing_jambalaya_calculat.html" TargetMode="External"/><Relationship Id="rId2" Type="http://schemas.openxmlformats.org/officeDocument/2006/relationships/hyperlink" Target="http://www.nola.com/food/index.ssf/2014/09/the_jambalaya_calculator_is_a.html" TargetMode="External"/><Relationship Id="rId3" Type="http://schemas.openxmlformats.org/officeDocument/2006/relationships/hyperlink" Target="https://play.google.com/store/apps/details?id=appinventor.ai_chad812.TheJambalayaCalculator&amp;hl=en"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s://plus.google.com/113074347683475519125/about?gl=us&amp;hl=en" TargetMode="External"/><Relationship Id="rId2" Type="http://schemas.openxmlformats.org/officeDocument/2006/relationships/hyperlink" Target="https://www.facebook.com/pages/Eds-Shenandoah-Hardware-Inc/145257212163351" TargetMode="External"/><Relationship Id="rId3" Type="http://schemas.openxmlformats.org/officeDocument/2006/relationships/hyperlink" Target="http://www.freshpickinsmarket.com/" TargetMode="External"/><Relationship Id="rId4" Type="http://schemas.openxmlformats.org/officeDocument/2006/relationships/hyperlink" Target="http://www.goodwoodhardware.com/" TargetMode="External"/><Relationship Id="rId5" Type="http://schemas.openxmlformats.org/officeDocument/2006/relationships/hyperlink" Target="http://www.mathernes.com/" TargetMode="External"/><Relationship Id="rId6" Type="http://schemas.openxmlformats.org/officeDocument/2006/relationships/hyperlink" Target="http://www.doubledsausage.com/" TargetMode="External"/><Relationship Id="rId7" Type="http://schemas.openxmlformats.org/officeDocument/2006/relationships/hyperlink" Target="https://plus.google.com/100784374400279989242/about?gl=us&amp;hl=en" TargetMode="External"/><Relationship Id="rId8" Type="http://schemas.openxmlformats.org/officeDocument/2006/relationships/hyperlink" Target="https://plus.google.com/102106056142931100113/about?gl=us&amp;hl=en" TargetMode="External"/><Relationship Id="rId9" Type="http://schemas.openxmlformats.org/officeDocument/2006/relationships/hyperlink" Target="https://plus.google.com/113860090863371744598/about?gl=us&amp;hl=en" TargetMode="External"/><Relationship Id="rId10" Type="http://schemas.openxmlformats.org/officeDocument/2006/relationships/hyperlink" Target="https://www.facebook.com/pages/Porches-Sausage-Company/111474575581266" TargetMode="External"/><Relationship Id="rId11" Type="http://schemas.openxmlformats.org/officeDocument/2006/relationships/hyperlink" Target="http://www.cajunhardware.com/" TargetMode="External"/><Relationship Id="rId12" Type="http://schemas.openxmlformats.org/officeDocument/2006/relationships/hyperlink" Target="http://galvezhardware.com/" TargetMode="External"/><Relationship Id="rId13" Type="http://schemas.openxmlformats.org/officeDocument/2006/relationships/hyperlink" Target="http://www.hutchshardware.com/" TargetMode="External"/><Relationship Id="rId14" Type="http://schemas.openxmlformats.org/officeDocument/2006/relationships/hyperlink" Target="http://www.lamendolassupermarket.com/" TargetMode="External"/><Relationship Id="rId15" Type="http://schemas.openxmlformats.org/officeDocument/2006/relationships/hyperlink" Target="http://ralphsag.com/" TargetMode="External"/><Relationship Id="rId16" Type="http://schemas.openxmlformats.org/officeDocument/2006/relationships/hyperlink" Target="https://www.davidsonhardware.com/" TargetMode="External"/><Relationship Id="rId17" Type="http://schemas.openxmlformats.org/officeDocument/2006/relationships/hyperlink" Target="http://www.baileysandouille.com/" TargetMode="External"/><Relationship Id="rId18" Type="http://schemas.openxmlformats.org/officeDocument/2006/relationships/hyperlink" Target="http://www.cajunsausage.com/" TargetMode="External"/><Relationship Id="rId19" Type="http://schemas.openxmlformats.org/officeDocument/2006/relationships/hyperlink" Target="http://www.wjsmokehouse.com/" TargetMode="External"/><Relationship Id="rId20" Type="http://schemas.openxmlformats.org/officeDocument/2006/relationships/hyperlink" Target="http://www.lockportfarmmkt.com/" TargetMode="External"/><Relationship Id="rId21" Type="http://schemas.openxmlformats.org/officeDocument/2006/relationships/hyperlink" Target="https://www.facebook.com/pages/Verons-Supermarket/143801532317602" TargetMode="External"/><Relationship Id="rId22" Type="http://schemas.openxmlformats.org/officeDocument/2006/relationships/hyperlink" Target="http://www.acehardware.com/mystore/index.jsp?store=08632&amp;cid=localstore08632" TargetMode="External"/><Relationship Id="rId23" Type="http://schemas.openxmlformats.org/officeDocument/2006/relationships/hyperlink" Target="http://www.louisianasportsman.com/merchants/details.php?id=1684" TargetMode="External"/><Relationship Id="rId24" Type="http://schemas.openxmlformats.org/officeDocument/2006/relationships/hyperlink" Target="https://plus.google.com/115044935159136038436/about?gl=us&amp;hl=en" TargetMode="External"/><Relationship Id="rId25" Type="http://schemas.openxmlformats.org/officeDocument/2006/relationships/hyperlink" Target="http://chrisspecialtymeats.com/" TargetMode="External"/><Relationship Id="rId26" Type="http://schemas.openxmlformats.org/officeDocument/2006/relationships/hyperlink" Target="http://oakgrovemix.webs.com/" TargetMode="External"/><Relationship Id="rId27" Type="http://schemas.openxmlformats.org/officeDocument/2006/relationships/hyperlink" Target="https://www.facebook.com/GaryMatteHomeCenter" TargetMode="External"/><Relationship Id="rId28" Type="http://schemas.openxmlformats.org/officeDocument/2006/relationships/hyperlink" Target="https://www.facebook.com/pages/Dons-Country-Store/268855576459059" TargetMode="External"/><Relationship Id="rId29" Type="http://schemas.openxmlformats.org/officeDocument/2006/relationships/hyperlink" Target="http://www.donsspecialtymeats.com/" TargetMode="External"/><Relationship Id="rId30" Type="http://schemas.openxmlformats.org/officeDocument/2006/relationships/hyperlink" Target="https://plus.google.com/106597691277346569207/about?gl=us&amp;hl=en" TargetMode="External"/><Relationship Id="rId31" Type="http://schemas.openxmlformats.org/officeDocument/2006/relationships/hyperlink" Target="http://www.krazykajuncookware.com/" TargetMode="External"/><Relationship Id="rId32" Type="http://schemas.openxmlformats.org/officeDocument/2006/relationships/hyperlink" Target="https://www.facebook.com/pages/Leblancs-Cajun-Boudin-Food-Co-Inc/151437878201030?sk=timeline" TargetMode="External"/><Relationship Id="rId33" Type="http://schemas.openxmlformats.org/officeDocument/2006/relationships/hyperlink" Target="https://www.facebook.com/pages/Murrays-Superette/148723921819519" TargetMode="External"/><Relationship Id="rId34" Type="http://schemas.openxmlformats.org/officeDocument/2006/relationships/hyperlink" Target="https://www.facebook.com/pages/Pauls-Meat-Market/764125463619535?rf=156054631100444" TargetMode="External"/><Relationship Id="rId35" Type="http://schemas.openxmlformats.org/officeDocument/2006/relationships/hyperlink" Target="http://teetsfoodstore.com/"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www.jambalayacalculator.com/" TargetMode="External"/><Relationship Id="rId2" Type="http://schemas.openxmlformats.org/officeDocument/2006/relationships/hyperlink" Target="http://www.tigerdroppings.com/rant/display.aspx?sp=18517983&amp;s=2&amp;p=18517983" TargetMode="External"/><Relationship Id="rId3" Type="http://schemas.openxmlformats.org/officeDocument/2006/relationships/hyperlink" Target="https://dl.dropboxusercontent.com/u/37161160/Jambalaya%20Gonzales%20Style.pdf" TargetMode="External"/><Relationship Id="rId4" Type="http://schemas.openxmlformats.org/officeDocument/2006/relationships/hyperlink" Target="http://www.tigerdroppings.com/rant/p/22083316/Cracklin-Gonzales-style.aspx" TargetMode="External"/><Relationship Id="rId5" Type="http://schemas.openxmlformats.org/officeDocument/2006/relationships/hyperlink" Target="http://jambalayacalculator.com/wp-content/uploads/2019/03/FD-Board-Cookbook-V.9-.pdf" TargetMode="External"/><Relationship Id="rId6" Type="http://schemas.openxmlformats.org/officeDocument/2006/relationships/hyperlink" Target="http://www.tigerdroppings.com/rant/p/47504456/To-Keep-them-together---MeridianDogs-Photo-Recipes.aspx" TargetMode="External"/><Relationship Id="rId7" Type="http://schemas.openxmlformats.org/officeDocument/2006/relationships/hyperlink" Target="http://sherylcanter.com/wordpress/2010/01/a-science-based-technique-for-seasoning-cast-iron/" TargetMode="External"/><Relationship Id="rId8" Type="http://schemas.openxmlformats.org/officeDocument/2006/relationships/hyperlink" Target="http://www.tigerdroppings.com/rant/p/30792324/To-grind-or-not-to-grind-Jambalaya.aspx" TargetMode="External"/><Relationship Id="rId9" Type="http://schemas.openxmlformats.org/officeDocument/2006/relationships/hyperlink" Target="http://jambalayacalculator.com/wp-content/uploads/2019/03/List-of-Louisiana-cookbooks-with-jambalaya-recipes-containing-tomatoes.doc" TargetMode="External"/><Relationship Id="rId10" Type="http://schemas.openxmlformats.org/officeDocument/2006/relationships/hyperlink" Target="http://jambalayacalculator.com/wp-content/uploads/2019/03/New-Orleans-Cookbook-Bibliography.pdf" TargetMode="External"/><Relationship Id="rId11" Type="http://schemas.openxmlformats.org/officeDocument/2006/relationships/hyperlink" Target="http://www.nola.com/food/index.ssf/2010/11/ville_platte_barbecue_sauce_pa.html" TargetMode="External"/><Relationship Id="rId12" Type="http://schemas.openxmlformats.org/officeDocument/2006/relationships/hyperlink" Target="http://www.nola.com/food/index.ssf/2011/06/creole_tomato_dressing.html" TargetMode="External"/><Relationship Id="rId13" Type="http://schemas.openxmlformats.org/officeDocument/2006/relationships/hyperlink" Target="http://www.tigerdroppings.com/rant/display.aspx?p=38914515"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5.vml"/>
</Relationships>
</file>

<file path=xl/worksheets/_rels/sheet7.xml.rels><?xml version="1.0" encoding="UTF-8"?>
<Relationships xmlns="http://schemas.openxmlformats.org/package/2006/relationships"><Relationship Id="rId1" Type="http://schemas.openxmlformats.org/officeDocument/2006/relationships/drawing" Target="../drawings/drawing1.xml"/>
</Relationships>
</file>

<file path=xl/worksheets/_rels/sheet8.xml.rels><?xml version="1.0" encoding="UTF-8"?>
<Relationships xmlns="http://schemas.openxmlformats.org/package/2006/relationships"><Relationship Id="rId1" Type="http://schemas.openxmlformats.org/officeDocument/2006/relationships/drawing" Target="../drawings/drawing2.xml"/>
</Relationships>
</file>

<file path=xl/worksheets/_rels/sheet9.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83"/>
  <sheetViews>
    <sheetView showFormulas="false" showGridLines="false" showRowColHeaders="false" showZeros="false" rightToLeft="false" tabSelected="true" showOutlineSymbols="false" defaultGridColor="true" view="normal" topLeftCell="A1" colorId="64" zoomScale="110" zoomScaleNormal="110" zoomScalePageLayoutView="100" workbookViewId="0">
      <pane xSplit="0" ySplit="1" topLeftCell="A11" activePane="bottomLeft" state="frozen"/>
      <selection pane="topLeft" activeCell="A1" activeCellId="0" sqref="A1"/>
      <selection pane="bottomLeft" activeCell="B7" activeCellId="0" sqref="B7"/>
    </sheetView>
  </sheetViews>
  <sheetFormatPr defaultColWidth="8.54296875" defaultRowHeight="12.75" customHeight="false" zeroHeight="false" outlineLevelRow="0" outlineLevelCol="0"/>
  <cols>
    <col collapsed="false" customWidth="true" hidden="false" outlineLevel="0" max="2" min="2" style="1" width="59.71"/>
    <col collapsed="false" customWidth="true" hidden="false" outlineLevel="0" max="3" min="3" style="2" width="9.71"/>
  </cols>
  <sheetData>
    <row r="1" customFormat="false" ht="17.35" hidden="false" customHeight="false" outlineLevel="0" collapsed="false">
      <c r="B1" s="3" t="s">
        <v>0</v>
      </c>
      <c r="C1" s="4"/>
    </row>
    <row r="2" customFormat="false" ht="14.25" hidden="false" customHeight="true" outlineLevel="0" collapsed="false">
      <c r="B2" s="3"/>
      <c r="C2" s="4"/>
    </row>
    <row r="3" customFormat="false" ht="85.5" hidden="false" customHeight="false" outlineLevel="0" collapsed="false">
      <c r="B3" s="5" t="s">
        <v>1</v>
      </c>
      <c r="D3" s="6"/>
    </row>
    <row r="4" customFormat="false" ht="13.8" hidden="false" customHeight="false" outlineLevel="0" collapsed="false">
      <c r="B4" s="5"/>
      <c r="D4" s="6"/>
    </row>
    <row r="5" customFormat="false" ht="73.45" hidden="false" customHeight="false" outlineLevel="0" collapsed="false">
      <c r="B5" s="5" t="s">
        <v>2</v>
      </c>
      <c r="D5" s="7"/>
    </row>
    <row r="6" customFormat="false" ht="13.8" hidden="false" customHeight="false" outlineLevel="0" collapsed="false">
      <c r="B6" s="5"/>
      <c r="D6" s="7"/>
    </row>
    <row r="7" customFormat="false" ht="109.5" hidden="false" customHeight="false" outlineLevel="0" collapsed="false">
      <c r="B7" s="5" t="s">
        <v>3</v>
      </c>
      <c r="D7" s="7"/>
    </row>
    <row r="8" customFormat="false" ht="12.75" hidden="false" customHeight="true" outlineLevel="0" collapsed="false">
      <c r="B8" s="8"/>
    </row>
    <row r="9" customFormat="false" ht="97.55" hidden="false" customHeight="false" outlineLevel="0" collapsed="false">
      <c r="B9" s="5" t="s">
        <v>4</v>
      </c>
    </row>
    <row r="10" customFormat="false" ht="13.8" hidden="false" customHeight="false" outlineLevel="0" collapsed="false">
      <c r="B10" s="5"/>
    </row>
    <row r="11" customFormat="false" ht="37.3" hidden="false" customHeight="false" outlineLevel="0" collapsed="false">
      <c r="B11" s="5" t="s">
        <v>5</v>
      </c>
    </row>
    <row r="12" customFormat="false" ht="13.8" hidden="false" customHeight="false" outlineLevel="0" collapsed="false">
      <c r="B12" s="5"/>
    </row>
    <row r="13" customFormat="false" ht="73.45" hidden="false" customHeight="false" outlineLevel="0" collapsed="false">
      <c r="B13" s="5" t="s">
        <v>6</v>
      </c>
    </row>
    <row r="14" customFormat="false" ht="13.8" hidden="false" customHeight="false" outlineLevel="0" collapsed="false">
      <c r="B14" s="5"/>
    </row>
    <row r="15" customFormat="false" ht="61.4" hidden="false" customHeight="false" outlineLevel="0" collapsed="false">
      <c r="B15" s="5" t="s">
        <v>7</v>
      </c>
    </row>
    <row r="16" customFormat="false" ht="13.8" hidden="false" customHeight="false" outlineLevel="0" collapsed="false">
      <c r="B16" s="9"/>
    </row>
    <row r="17" customFormat="false" ht="97.55" hidden="false" customHeight="false" outlineLevel="0" collapsed="false">
      <c r="B17" s="5" t="s">
        <v>8</v>
      </c>
    </row>
    <row r="18" customFormat="false" ht="13.8" hidden="false" customHeight="false" outlineLevel="0" collapsed="false">
      <c r="B18" s="9"/>
    </row>
    <row r="19" customFormat="false" ht="97.55" hidden="false" customHeight="false" outlineLevel="0" collapsed="false">
      <c r="B19" s="5" t="s">
        <v>9</v>
      </c>
    </row>
    <row r="20" customFormat="false" ht="13.8" hidden="false" customHeight="false" outlineLevel="0" collapsed="false">
      <c r="B20" s="5"/>
    </row>
    <row r="21" customFormat="false" ht="49.35" hidden="false" customHeight="false" outlineLevel="0" collapsed="false">
      <c r="B21" s="5" t="s">
        <v>10</v>
      </c>
      <c r="D21" s="6"/>
    </row>
    <row r="22" customFormat="false" ht="13.8" hidden="false" customHeight="false" outlineLevel="0" collapsed="false">
      <c r="B22" s="9"/>
    </row>
    <row r="23" customFormat="false" ht="73.45" hidden="false" customHeight="false" outlineLevel="0" collapsed="false">
      <c r="B23" s="5" t="s">
        <v>11</v>
      </c>
    </row>
    <row r="24" customFormat="false" ht="13.8" hidden="false" customHeight="false" outlineLevel="0" collapsed="false">
      <c r="B24" s="9"/>
    </row>
    <row r="25" customFormat="false" ht="85.5" hidden="false" customHeight="false" outlineLevel="0" collapsed="false">
      <c r="B25" s="5" t="s">
        <v>12</v>
      </c>
    </row>
    <row r="26" customFormat="false" ht="11.25" hidden="false" customHeight="true" outlineLevel="0" collapsed="false">
      <c r="B26" s="9"/>
    </row>
    <row r="27" customFormat="false" ht="97.55" hidden="false" customHeight="false" outlineLevel="0" collapsed="false">
      <c r="B27" s="5" t="s">
        <v>13</v>
      </c>
    </row>
    <row r="28" customFormat="false" ht="13.8" hidden="false" customHeight="false" outlineLevel="0" collapsed="false">
      <c r="B28" s="9"/>
    </row>
    <row r="29" customFormat="false" ht="61.4" hidden="false" customHeight="false" outlineLevel="0" collapsed="false">
      <c r="B29" s="5" t="s">
        <v>14</v>
      </c>
    </row>
    <row r="30" customFormat="false" ht="13.8" hidden="false" customHeight="false" outlineLevel="0" collapsed="false">
      <c r="B30" s="5"/>
    </row>
    <row r="31" customFormat="false" ht="97.55" hidden="false" customHeight="false" outlineLevel="0" collapsed="false">
      <c r="B31" s="5" t="s">
        <v>15</v>
      </c>
      <c r="E31" s="10"/>
    </row>
    <row r="32" customFormat="false" ht="13.8" hidden="false" customHeight="false" outlineLevel="0" collapsed="false">
      <c r="B32" s="5"/>
    </row>
    <row r="33" customFormat="false" ht="73.45" hidden="false" customHeight="false" outlineLevel="0" collapsed="false">
      <c r="B33" s="5" t="s">
        <v>16</v>
      </c>
    </row>
    <row r="34" customFormat="false" ht="13.8" hidden="false" customHeight="false" outlineLevel="0" collapsed="false">
      <c r="B34" s="9"/>
    </row>
    <row r="35" customFormat="false" ht="109.6" hidden="false" customHeight="false" outlineLevel="0" collapsed="false">
      <c r="B35" s="5" t="s">
        <v>17</v>
      </c>
    </row>
    <row r="36" customFormat="false" ht="12.75" hidden="false" customHeight="false" outlineLevel="0" collapsed="false">
      <c r="B36" s="11"/>
    </row>
    <row r="37" customFormat="false" ht="12.75" hidden="false" customHeight="false" outlineLevel="0" collapsed="false">
      <c r="B37" s="11"/>
    </row>
    <row r="38" customFormat="false" ht="12.75" hidden="false" customHeight="false" outlineLevel="0" collapsed="false">
      <c r="B38" s="11"/>
    </row>
    <row r="39" customFormat="false" ht="12.75" hidden="false" customHeight="false" outlineLevel="0" collapsed="false">
      <c r="B39" s="11"/>
    </row>
    <row r="40" customFormat="false" ht="12.75" hidden="false" customHeight="false" outlineLevel="0" collapsed="false">
      <c r="B40" s="11"/>
    </row>
    <row r="41" customFormat="false" ht="12.75" hidden="false" customHeight="false" outlineLevel="0" collapsed="false">
      <c r="B41" s="11"/>
    </row>
    <row r="42" customFormat="false" ht="12.75" hidden="false" customHeight="false" outlineLevel="0" collapsed="false">
      <c r="B42" s="11"/>
    </row>
    <row r="43" customFormat="false" ht="12.75" hidden="false" customHeight="false" outlineLevel="0" collapsed="false">
      <c r="B43" s="11"/>
    </row>
    <row r="44" customFormat="false" ht="12.75" hidden="false" customHeight="false" outlineLevel="0" collapsed="false">
      <c r="B44" s="11"/>
    </row>
    <row r="45" customFormat="false" ht="12.75" hidden="false" customHeight="false" outlineLevel="0" collapsed="false">
      <c r="B45" s="11"/>
    </row>
    <row r="46" customFormat="false" ht="12.75" hidden="false" customHeight="false" outlineLevel="0" collapsed="false">
      <c r="B46" s="11"/>
    </row>
    <row r="47" customFormat="false" ht="12.75" hidden="false" customHeight="false" outlineLevel="0" collapsed="false">
      <c r="B47" s="11"/>
    </row>
    <row r="48" customFormat="false" ht="12.75" hidden="false" customHeight="false" outlineLevel="0" collapsed="false">
      <c r="B48" s="11"/>
    </row>
    <row r="49" customFormat="false" ht="12.75" hidden="false" customHeight="false" outlineLevel="0" collapsed="false">
      <c r="B49" s="11"/>
    </row>
    <row r="50" customFormat="false" ht="12.75" hidden="false" customHeight="false" outlineLevel="0" collapsed="false">
      <c r="B50" s="11"/>
    </row>
    <row r="51" customFormat="false" ht="12.75" hidden="false" customHeight="false" outlineLevel="0" collapsed="false">
      <c r="B51" s="11"/>
    </row>
    <row r="52" customFormat="false" ht="12.75" hidden="false" customHeight="false" outlineLevel="0" collapsed="false">
      <c r="B52" s="11"/>
    </row>
    <row r="53" customFormat="false" ht="12.75" hidden="false" customHeight="false" outlineLevel="0" collapsed="false">
      <c r="B53" s="11"/>
    </row>
    <row r="54" customFormat="false" ht="12.75" hidden="false" customHeight="false" outlineLevel="0" collapsed="false">
      <c r="B54" s="11"/>
    </row>
    <row r="55" customFormat="false" ht="12.75" hidden="false" customHeight="false" outlineLevel="0" collapsed="false">
      <c r="B55" s="11"/>
    </row>
    <row r="56" customFormat="false" ht="12.75" hidden="false" customHeight="false" outlineLevel="0" collapsed="false">
      <c r="B56" s="11"/>
    </row>
    <row r="57" customFormat="false" ht="12.75" hidden="false" customHeight="false" outlineLevel="0" collapsed="false">
      <c r="B57" s="11"/>
    </row>
    <row r="58" customFormat="false" ht="12.75" hidden="false" customHeight="false" outlineLevel="0" collapsed="false">
      <c r="B58" s="11"/>
    </row>
    <row r="59" customFormat="false" ht="12.75" hidden="false" customHeight="false" outlineLevel="0" collapsed="false">
      <c r="B59" s="11"/>
    </row>
    <row r="60" customFormat="false" ht="12.75" hidden="false" customHeight="false" outlineLevel="0" collapsed="false">
      <c r="B60" s="11"/>
    </row>
    <row r="61" customFormat="false" ht="12.75" hidden="false" customHeight="false" outlineLevel="0" collapsed="false">
      <c r="B61" s="11"/>
    </row>
    <row r="62" customFormat="false" ht="12.75" hidden="false" customHeight="false" outlineLevel="0" collapsed="false">
      <c r="B62" s="11"/>
    </row>
    <row r="63" customFormat="false" ht="12.75" hidden="false" customHeight="false" outlineLevel="0" collapsed="false">
      <c r="B63" s="11"/>
    </row>
    <row r="64" customFormat="false" ht="12.75" hidden="false" customHeight="false" outlineLevel="0" collapsed="false">
      <c r="B64" s="11"/>
    </row>
    <row r="65" customFormat="false" ht="12.75" hidden="false" customHeight="false" outlineLevel="0" collapsed="false">
      <c r="B65" s="11"/>
    </row>
    <row r="66" customFormat="false" ht="12.75" hidden="false" customHeight="false" outlineLevel="0" collapsed="false">
      <c r="B66" s="11"/>
    </row>
    <row r="67" customFormat="false" ht="12.75" hidden="false" customHeight="false" outlineLevel="0" collapsed="false">
      <c r="B67" s="11"/>
    </row>
    <row r="68" customFormat="false" ht="12.75" hidden="false" customHeight="false" outlineLevel="0" collapsed="false">
      <c r="B68" s="11"/>
    </row>
    <row r="69" customFormat="false" ht="12.75" hidden="false" customHeight="false" outlineLevel="0" collapsed="false">
      <c r="B69" s="11"/>
    </row>
    <row r="70" customFormat="false" ht="12.75" hidden="false" customHeight="false" outlineLevel="0" collapsed="false">
      <c r="B70" s="11"/>
    </row>
    <row r="71" customFormat="false" ht="12.75" hidden="false" customHeight="false" outlineLevel="0" collapsed="false">
      <c r="B71" s="11"/>
    </row>
    <row r="72" customFormat="false" ht="12.75" hidden="false" customHeight="false" outlineLevel="0" collapsed="false">
      <c r="B72" s="11"/>
    </row>
    <row r="73" customFormat="false" ht="12.75" hidden="false" customHeight="false" outlineLevel="0" collapsed="false">
      <c r="B73" s="11"/>
    </row>
    <row r="74" customFormat="false" ht="12.75" hidden="false" customHeight="false" outlineLevel="0" collapsed="false">
      <c r="B74" s="11"/>
    </row>
    <row r="75" customFormat="false" ht="12.75" hidden="false" customHeight="false" outlineLevel="0" collapsed="false">
      <c r="B75" s="11"/>
    </row>
    <row r="76" customFormat="false" ht="12.75" hidden="false" customHeight="false" outlineLevel="0" collapsed="false">
      <c r="B76" s="11"/>
    </row>
    <row r="77" customFormat="false" ht="12.75" hidden="false" customHeight="false" outlineLevel="0" collapsed="false">
      <c r="B77" s="11"/>
    </row>
    <row r="78" customFormat="false" ht="12.75" hidden="false" customHeight="false" outlineLevel="0" collapsed="false">
      <c r="B78" s="11"/>
    </row>
    <row r="79" customFormat="false" ht="12.75" hidden="false" customHeight="false" outlineLevel="0" collapsed="false">
      <c r="B79" s="11"/>
    </row>
    <row r="80" customFormat="false" ht="12.75" hidden="false" customHeight="false" outlineLevel="0" collapsed="false">
      <c r="B80" s="11"/>
    </row>
    <row r="81" customFormat="false" ht="12.75" hidden="false" customHeight="false" outlineLevel="0" collapsed="false">
      <c r="B81" s="11"/>
    </row>
    <row r="82" customFormat="false" ht="12.75" hidden="false" customHeight="false" outlineLevel="0" collapsed="false">
      <c r="B82" s="11"/>
    </row>
    <row r="83" customFormat="false" ht="12.75" hidden="false" customHeight="false" outlineLevel="0" collapsed="false">
      <c r="B83" s="11"/>
    </row>
  </sheetData>
  <printOptions headings="false" gridLines="false" gridLinesSet="true" horizontalCentered="false" verticalCentered="false"/>
  <pageMargins left="0.75" right="0.75" top="1" bottom="1" header="0.511811023622047" footer="0.511811023622047"/>
  <pageSetup paperSize="5"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C77"/>
  <sheetViews>
    <sheetView showFormulas="false" showGridLines="false" showRowColHeaders="false" showZeros="false" rightToLeft="false" tabSelected="false" showOutlineSymbols="false" defaultGridColor="true" view="normal" topLeftCell="A1" colorId="64" zoomScale="135" zoomScaleNormal="135" zoomScalePageLayoutView="100" workbookViewId="0">
      <pane xSplit="0" ySplit="1" topLeftCell="A2" activePane="bottomLeft" state="frozen"/>
      <selection pane="topLeft" activeCell="A1" activeCellId="0" sqref="A1"/>
      <selection pane="bottomLeft" activeCell="C1" activeCellId="0" sqref="C1"/>
    </sheetView>
  </sheetViews>
  <sheetFormatPr defaultColWidth="8.54296875" defaultRowHeight="12.75" customHeight="false" zeroHeight="false" outlineLevelRow="0" outlineLevelCol="0"/>
  <cols>
    <col collapsed="false" customWidth="true" hidden="false" outlineLevel="0" max="2" min="2" style="0" width="7.86"/>
    <col collapsed="false" customWidth="true" hidden="false" outlineLevel="0" max="3" min="3" style="119" width="97.85"/>
  </cols>
  <sheetData>
    <row r="1" customFormat="false" ht="17.35" hidden="false" customHeight="false" outlineLevel="0" collapsed="false">
      <c r="C1" s="3" t="s">
        <v>144</v>
      </c>
    </row>
    <row r="2" customFormat="false" ht="10.5" hidden="false" customHeight="true" outlineLevel="0" collapsed="false">
      <c r="C2" s="4"/>
    </row>
    <row r="3" customFormat="false" ht="15" hidden="false" customHeight="false" outlineLevel="0" collapsed="false">
      <c r="C3" s="153" t="s">
        <v>145</v>
      </c>
    </row>
    <row r="4" customFormat="false" ht="12.75" hidden="false" customHeight="false" outlineLevel="0" collapsed="false">
      <c r="C4" s="1"/>
    </row>
    <row r="5" customFormat="false" ht="12.75" hidden="false" customHeight="false" outlineLevel="0" collapsed="false">
      <c r="C5" s="1" t="s">
        <v>146</v>
      </c>
    </row>
    <row r="6" customFormat="false" ht="12.75" hidden="false" customHeight="false" outlineLevel="0" collapsed="false">
      <c r="C6" s="1" t="s">
        <v>147</v>
      </c>
    </row>
    <row r="7" customFormat="false" ht="12.75" hidden="false" customHeight="false" outlineLevel="0" collapsed="false">
      <c r="C7" s="1" t="s">
        <v>148</v>
      </c>
    </row>
    <row r="9" customFormat="false" ht="15" hidden="false" customHeight="false" outlineLevel="0" collapsed="false">
      <c r="C9" s="153" t="s">
        <v>149</v>
      </c>
    </row>
    <row r="10" customFormat="false" ht="15" hidden="false" customHeight="false" outlineLevel="0" collapsed="false">
      <c r="C10" s="154"/>
    </row>
    <row r="11" customFormat="false" ht="12.75" hidden="false" customHeight="false" outlineLevel="0" collapsed="false">
      <c r="C11" s="1" t="s">
        <v>150</v>
      </c>
    </row>
    <row r="12" customFormat="false" ht="12.75" hidden="false" customHeight="false" outlineLevel="0" collapsed="false">
      <c r="C12" s="1" t="s">
        <v>151</v>
      </c>
    </row>
    <row r="13" customFormat="false" ht="12.75" hidden="false" customHeight="false" outlineLevel="0" collapsed="false">
      <c r="C13" s="1" t="s">
        <v>152</v>
      </c>
    </row>
    <row r="14" customFormat="false" ht="12.75" hidden="false" customHeight="false" outlineLevel="0" collapsed="false">
      <c r="C14" s="1" t="s">
        <v>153</v>
      </c>
    </row>
    <row r="15" customFormat="false" ht="12.75" hidden="false" customHeight="false" outlineLevel="0" collapsed="false">
      <c r="C15" s="1"/>
    </row>
    <row r="16" customFormat="false" ht="12.75" hidden="false" customHeight="false" outlineLevel="0" collapsed="false">
      <c r="C16" s="152" t="s">
        <v>154</v>
      </c>
    </row>
    <row r="17" customFormat="false" ht="12.75" hidden="false" customHeight="false" outlineLevel="0" collapsed="false">
      <c r="C17" s="1"/>
    </row>
    <row r="18" customFormat="false" ht="14.25" hidden="false" customHeight="true" outlineLevel="0" collapsed="false">
      <c r="C18" s="1" t="s">
        <v>155</v>
      </c>
    </row>
    <row r="19" customFormat="false" ht="12.75" hidden="false" customHeight="false" outlineLevel="0" collapsed="false">
      <c r="C19" s="1" t="s">
        <v>156</v>
      </c>
    </row>
    <row r="20" customFormat="false" ht="12.75" hidden="false" customHeight="false" outlineLevel="0" collapsed="false">
      <c r="C20" s="1"/>
    </row>
    <row r="21" customFormat="false" ht="12.75" hidden="false" customHeight="false" outlineLevel="0" collapsed="false">
      <c r="C21" s="152" t="s">
        <v>157</v>
      </c>
    </row>
    <row r="22" customFormat="false" ht="12.75" hidden="false" customHeight="false" outlineLevel="0" collapsed="false">
      <c r="C22" s="1"/>
    </row>
    <row r="23" customFormat="false" ht="12.75" hidden="false" customHeight="false" outlineLevel="0" collapsed="false">
      <c r="C23" s="1" t="s">
        <v>158</v>
      </c>
    </row>
    <row r="24" customFormat="false" ht="12.75" hidden="false" customHeight="false" outlineLevel="0" collapsed="false">
      <c r="C24" s="1" t="s">
        <v>159</v>
      </c>
    </row>
    <row r="25" customFormat="false" ht="12.75" hidden="false" customHeight="false" outlineLevel="0" collapsed="false">
      <c r="C25" s="1" t="s">
        <v>160</v>
      </c>
    </row>
    <row r="26" customFormat="false" ht="12.75" hidden="false" customHeight="false" outlineLevel="0" collapsed="false">
      <c r="C26" s="1"/>
    </row>
    <row r="27" customFormat="false" ht="15" hidden="false" customHeight="false" outlineLevel="0" collapsed="false">
      <c r="C27" s="153" t="s">
        <v>161</v>
      </c>
    </row>
    <row r="28" customFormat="false" ht="15" hidden="false" customHeight="false" outlineLevel="0" collapsed="false">
      <c r="C28" s="154"/>
    </row>
    <row r="29" customFormat="false" ht="15" hidden="false" customHeight="true" outlineLevel="0" collapsed="false">
      <c r="C29" s="1" t="s">
        <v>162</v>
      </c>
    </row>
    <row r="30" customFormat="false" ht="12.75" hidden="false" customHeight="false" outlineLevel="0" collapsed="false">
      <c r="C30" s="1" t="s">
        <v>163</v>
      </c>
    </row>
    <row r="31" customFormat="false" ht="12.75" hidden="false" customHeight="false" outlineLevel="0" collapsed="false">
      <c r="C31" s="1"/>
    </row>
    <row r="32" customFormat="false" ht="15" hidden="false" customHeight="false" outlineLevel="0" collapsed="false">
      <c r="C32" s="153" t="s">
        <v>164</v>
      </c>
    </row>
    <row r="33" customFormat="false" ht="15" hidden="false" customHeight="false" outlineLevel="0" collapsed="false">
      <c r="C33" s="154"/>
    </row>
    <row r="34" customFormat="false" ht="12.75" hidden="false" customHeight="false" outlineLevel="0" collapsed="false">
      <c r="C34" s="1" t="s">
        <v>165</v>
      </c>
    </row>
    <row r="35" customFormat="false" ht="12.75" hidden="false" customHeight="false" outlineLevel="0" collapsed="false">
      <c r="C35" s="1" t="s">
        <v>166</v>
      </c>
    </row>
    <row r="36" customFormat="false" ht="12.75" hidden="false" customHeight="false" outlineLevel="0" collapsed="false">
      <c r="C36" s="1" t="s">
        <v>167</v>
      </c>
    </row>
    <row r="37" customFormat="false" ht="12.75" hidden="false" customHeight="false" outlineLevel="0" collapsed="false">
      <c r="C37" s="1"/>
    </row>
    <row r="38" customFormat="false" ht="15" hidden="false" customHeight="false" outlineLevel="0" collapsed="false">
      <c r="C38" s="153" t="s">
        <v>168</v>
      </c>
    </row>
    <row r="40" customFormat="false" ht="12.75" hidden="false" customHeight="false" outlineLevel="0" collapsed="false">
      <c r="C40" s="1" t="s">
        <v>169</v>
      </c>
    </row>
    <row r="41" customFormat="false" ht="12.75" hidden="false" customHeight="false" outlineLevel="0" collapsed="false">
      <c r="C41" s="1" t="s">
        <v>170</v>
      </c>
    </row>
    <row r="42" customFormat="false" ht="12.75" hidden="false" customHeight="false" outlineLevel="0" collapsed="false">
      <c r="C42" s="1" t="s">
        <v>171</v>
      </c>
    </row>
    <row r="43" customFormat="false" ht="12.75" hidden="false" customHeight="false" outlineLevel="0" collapsed="false">
      <c r="C43" s="1" t="s">
        <v>172</v>
      </c>
    </row>
    <row r="44" customFormat="false" ht="12.75" hidden="false" customHeight="false" outlineLevel="0" collapsed="false">
      <c r="C44" s="1" t="s">
        <v>173</v>
      </c>
    </row>
    <row r="45" customFormat="false" ht="12.75" hidden="false" customHeight="false" outlineLevel="0" collapsed="false">
      <c r="C45" s="1" t="s">
        <v>174</v>
      </c>
    </row>
    <row r="46" customFormat="false" ht="12.75" hidden="false" customHeight="false" outlineLevel="0" collapsed="false">
      <c r="C46" s="1" t="s">
        <v>175</v>
      </c>
    </row>
    <row r="47" customFormat="false" ht="12.75" hidden="false" customHeight="false" outlineLevel="0" collapsed="false">
      <c r="C47" s="1" t="s">
        <v>176</v>
      </c>
    </row>
    <row r="48" customFormat="false" ht="12.75" hidden="false" customHeight="false" outlineLevel="0" collapsed="false">
      <c r="C48" s="1" t="s">
        <v>177</v>
      </c>
    </row>
    <row r="49" customFormat="false" ht="12.75" hidden="false" customHeight="false" outlineLevel="0" collapsed="false">
      <c r="C49" s="1" t="s">
        <v>178</v>
      </c>
    </row>
    <row r="50" customFormat="false" ht="12.75" hidden="false" customHeight="false" outlineLevel="0" collapsed="false">
      <c r="C50" s="1"/>
    </row>
    <row r="51" customFormat="false" ht="15" hidden="false" customHeight="false" outlineLevel="0" collapsed="false">
      <c r="C51" s="153" t="s">
        <v>179</v>
      </c>
    </row>
    <row r="52" customFormat="false" ht="12.75" hidden="false" customHeight="false" outlineLevel="0" collapsed="false">
      <c r="C52" s="1"/>
    </row>
    <row r="53" customFormat="false" ht="12.75" hidden="false" customHeight="false" outlineLevel="0" collapsed="false">
      <c r="C53" s="119" t="s">
        <v>180</v>
      </c>
    </row>
    <row r="55" customFormat="false" ht="15" hidden="false" customHeight="false" outlineLevel="0" collapsed="false">
      <c r="C55" s="155" t="s">
        <v>181</v>
      </c>
    </row>
    <row r="57" customFormat="false" ht="12.75" hidden="false" customHeight="false" outlineLevel="0" collapsed="false">
      <c r="C57" s="119" t="s">
        <v>182</v>
      </c>
    </row>
    <row r="59" customFormat="false" ht="15" hidden="false" customHeight="false" outlineLevel="0" collapsed="false">
      <c r="C59" s="155" t="s">
        <v>183</v>
      </c>
    </row>
    <row r="61" customFormat="false" ht="12.75" hidden="false" customHeight="false" outlineLevel="0" collapsed="false">
      <c r="C61" s="119" t="s">
        <v>184</v>
      </c>
    </row>
    <row r="62" customFormat="false" ht="12.75" hidden="false" customHeight="false" outlineLevel="0" collapsed="false">
      <c r="C62" s="119" t="s">
        <v>185</v>
      </c>
    </row>
    <row r="64" customFormat="false" ht="15" hidden="false" customHeight="false" outlineLevel="0" collapsed="false">
      <c r="C64" s="155" t="s">
        <v>186</v>
      </c>
    </row>
    <row r="65" customFormat="false" ht="12.75" hidden="false" customHeight="false" outlineLevel="0" collapsed="false">
      <c r="C65" s="156"/>
    </row>
    <row r="66" customFormat="false" ht="12.75" hidden="false" customHeight="false" outlineLevel="0" collapsed="false">
      <c r="C66" s="119" t="s">
        <v>187</v>
      </c>
    </row>
    <row r="67" customFormat="false" ht="12.75" hidden="false" customHeight="false" outlineLevel="0" collapsed="false">
      <c r="C67" s="119" t="s">
        <v>188</v>
      </c>
    </row>
    <row r="68" customFormat="false" ht="12.75" hidden="false" customHeight="false" outlineLevel="0" collapsed="false">
      <c r="C68" s="119" t="s">
        <v>189</v>
      </c>
    </row>
    <row r="70" customFormat="false" ht="15" hidden="false" customHeight="false" outlineLevel="0" collapsed="false">
      <c r="C70" s="155" t="s">
        <v>190</v>
      </c>
    </row>
    <row r="72" customFormat="false" ht="12.75" hidden="false" customHeight="false" outlineLevel="0" collapsed="false">
      <c r="C72" s="119" t="s">
        <v>191</v>
      </c>
    </row>
    <row r="73" customFormat="false" ht="12.75" hidden="false" customHeight="false" outlineLevel="0" collapsed="false">
      <c r="C73" s="119" t="s">
        <v>192</v>
      </c>
    </row>
    <row r="74" customFormat="false" ht="12.75" hidden="false" customHeight="false" outlineLevel="0" collapsed="false">
      <c r="C74" s="119" t="s">
        <v>193</v>
      </c>
    </row>
    <row r="75" customFormat="false" ht="12.75" hidden="false" customHeight="false" outlineLevel="0" collapsed="false">
      <c r="C75" s="119" t="s">
        <v>194</v>
      </c>
    </row>
    <row r="76" customFormat="false" ht="12.75" hidden="false" customHeight="false" outlineLevel="0" collapsed="false">
      <c r="C76" s="119" t="s">
        <v>195</v>
      </c>
    </row>
    <row r="77" customFormat="false" ht="12.75" hidden="false" customHeight="false" outlineLevel="0" collapsed="false">
      <c r="C77" s="119" t="s">
        <v>196</v>
      </c>
    </row>
  </sheetData>
  <sheetProtection sheet="true" password="cb64" objects="true" scenarios="true"/>
  <printOptions headings="false" gridLines="false" gridLinesSet="true" horizontalCentered="true" verticalCentered="false"/>
  <pageMargins left="0.5" right="0.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C88"/>
  <sheetViews>
    <sheetView showFormulas="false" showGridLines="false" showRowColHeaders="false" showZeros="false" rightToLeft="false" tabSelected="false" showOutlineSymbols="false" defaultGridColor="true" view="normal" topLeftCell="A1" colorId="64" zoomScale="140" zoomScaleNormal="140" zoomScalePageLayoutView="100" workbookViewId="0">
      <pane xSplit="0" ySplit="2" topLeftCell="A15" activePane="bottomLeft" state="frozen"/>
      <selection pane="topLeft" activeCell="A1" activeCellId="0" sqref="A1"/>
      <selection pane="bottomLeft" activeCell="C91" activeCellId="0" sqref="C91"/>
    </sheetView>
  </sheetViews>
  <sheetFormatPr defaultColWidth="8.54296875" defaultRowHeight="12.75" customHeight="false" zeroHeight="false" outlineLevelRow="0" outlineLevelCol="0"/>
  <cols>
    <col collapsed="false" customWidth="true" hidden="false" outlineLevel="0" max="1" min="1" style="0" width="4.71"/>
    <col collapsed="false" customWidth="true" hidden="false" outlineLevel="0" max="2" min="2" style="0" width="6.71"/>
    <col collapsed="false" customWidth="true" hidden="false" outlineLevel="0" max="3" min="3" style="0" width="66"/>
  </cols>
  <sheetData>
    <row r="2" customFormat="false" ht="17.35" hidden="false" customHeight="false" outlineLevel="0" collapsed="false">
      <c r="C2" s="157" t="s">
        <v>197</v>
      </c>
    </row>
    <row r="4" customFormat="false" ht="61.4" hidden="false" customHeight="false" outlineLevel="0" collapsed="false">
      <c r="C4" s="158" t="s">
        <v>198</v>
      </c>
    </row>
    <row r="5" customFormat="false" ht="10.5" hidden="false" customHeight="true" outlineLevel="0" collapsed="false">
      <c r="C5" s="145"/>
    </row>
    <row r="6" customFormat="false" ht="14.25" hidden="false" customHeight="true" outlineLevel="0" collapsed="false">
      <c r="C6" s="159" t="s">
        <v>199</v>
      </c>
    </row>
    <row r="7" customFormat="false" ht="10.5" hidden="false" customHeight="true" outlineLevel="0" collapsed="false">
      <c r="C7" s="159"/>
    </row>
    <row r="8" customFormat="false" ht="14.25" hidden="false" customHeight="true" outlineLevel="0" collapsed="false">
      <c r="C8" s="159" t="s">
        <v>200</v>
      </c>
    </row>
    <row r="9" customFormat="false" ht="8.25" hidden="false" customHeight="true" outlineLevel="0" collapsed="false">
      <c r="C9" s="159"/>
    </row>
    <row r="10" customFormat="false" ht="14.25" hidden="false" customHeight="true" outlineLevel="0" collapsed="false">
      <c r="C10" s="159" t="s">
        <v>201</v>
      </c>
    </row>
    <row r="11" customFormat="false" ht="11.25" hidden="false" customHeight="true" outlineLevel="0" collapsed="false">
      <c r="C11" s="159"/>
    </row>
    <row r="12" customFormat="false" ht="24.05" hidden="false" customHeight="false" outlineLevel="0" collapsed="false">
      <c r="C12" s="160" t="s">
        <v>202</v>
      </c>
    </row>
    <row r="13" customFormat="false" ht="12.75" hidden="false" customHeight="true" outlineLevel="0" collapsed="false">
      <c r="C13" s="161"/>
    </row>
    <row r="14" customFormat="false" ht="35.5" hidden="false" customHeight="false" outlineLevel="0" collapsed="false">
      <c r="C14" s="144" t="s">
        <v>203</v>
      </c>
    </row>
    <row r="15" customFormat="false" ht="12.75" hidden="false" customHeight="false" outlineLevel="0" collapsed="false">
      <c r="C15" s="144"/>
    </row>
    <row r="16" customFormat="false" ht="80.25" hidden="false" customHeight="true" outlineLevel="0" collapsed="false">
      <c r="C16" s="7" t="s">
        <v>204</v>
      </c>
    </row>
    <row r="17" customFormat="false" ht="12.75" hidden="false" customHeight="false" outlineLevel="0" collapsed="false">
      <c r="C17" s="162"/>
    </row>
    <row r="18" customFormat="false" ht="24.05" hidden="false" customHeight="false" outlineLevel="0" collapsed="false">
      <c r="C18" s="144" t="s">
        <v>205</v>
      </c>
    </row>
    <row r="19" customFormat="false" ht="12.75" hidden="false" customHeight="false" outlineLevel="0" collapsed="false">
      <c r="C19" s="144"/>
    </row>
    <row r="20" customFormat="false" ht="36" hidden="false" customHeight="true" outlineLevel="0" collapsed="false">
      <c r="C20" s="144" t="s">
        <v>206</v>
      </c>
    </row>
    <row r="21" customFormat="false" ht="12.75" hidden="false" customHeight="false" outlineLevel="0" collapsed="false">
      <c r="C21" s="144"/>
    </row>
    <row r="22" customFormat="false" ht="12.75" hidden="false" customHeight="false" outlineLevel="0" collapsed="false">
      <c r="C22" s="144" t="s">
        <v>207</v>
      </c>
    </row>
    <row r="23" customFormat="false" ht="12.75" hidden="false" customHeight="false" outlineLevel="0" collapsed="false">
      <c r="C23" s="144"/>
    </row>
    <row r="24" customFormat="false" ht="156.75" hidden="false" customHeight="true" outlineLevel="0" collapsed="false">
      <c r="C24" s="144" t="s">
        <v>208</v>
      </c>
    </row>
    <row r="25" customFormat="false" ht="12.75" hidden="false" customHeight="false" outlineLevel="0" collapsed="false">
      <c r="C25" s="144"/>
    </row>
    <row r="26" customFormat="false" ht="35.5" hidden="false" customHeight="false" outlineLevel="0" collapsed="false">
      <c r="C26" s="144" t="s">
        <v>209</v>
      </c>
    </row>
    <row r="27" customFormat="false" ht="12.75" hidden="false" customHeight="false" outlineLevel="0" collapsed="false">
      <c r="C27" s="144"/>
    </row>
    <row r="28" customFormat="false" ht="24.05" hidden="false" customHeight="false" outlineLevel="0" collapsed="false">
      <c r="C28" s="144" t="s">
        <v>210</v>
      </c>
    </row>
    <row r="29" customFormat="false" ht="12.75" hidden="false" customHeight="false" outlineLevel="0" collapsed="false">
      <c r="C29" s="144"/>
    </row>
    <row r="30" customFormat="false" ht="41.25" hidden="false" customHeight="true" outlineLevel="0" collapsed="false">
      <c r="C30" s="144" t="s">
        <v>211</v>
      </c>
    </row>
    <row r="31" customFormat="false" ht="12.75" hidden="false" customHeight="false" outlineLevel="0" collapsed="false">
      <c r="C31" s="144"/>
    </row>
    <row r="32" customFormat="false" ht="12.75" hidden="false" customHeight="false" outlineLevel="0" collapsed="false">
      <c r="C32" s="144" t="s">
        <v>212</v>
      </c>
    </row>
    <row r="33" customFormat="false" ht="12.75" hidden="false" customHeight="false" outlineLevel="0" collapsed="false">
      <c r="C33" s="144"/>
    </row>
    <row r="34" customFormat="false" ht="24.05" hidden="false" customHeight="false" outlineLevel="0" collapsed="false">
      <c r="C34" s="144" t="s">
        <v>213</v>
      </c>
    </row>
    <row r="35" customFormat="false" ht="12.75" hidden="false" customHeight="false" outlineLevel="0" collapsed="false">
      <c r="C35" s="144"/>
    </row>
    <row r="36" customFormat="false" ht="24.05" hidden="false" customHeight="false" outlineLevel="0" collapsed="false">
      <c r="C36" s="144" t="s">
        <v>214</v>
      </c>
    </row>
    <row r="37" customFormat="false" ht="12.75" hidden="false" customHeight="false" outlineLevel="0" collapsed="false">
      <c r="C37" s="144"/>
    </row>
    <row r="38" customFormat="false" ht="12.75" hidden="false" customHeight="false" outlineLevel="0" collapsed="false">
      <c r="C38" s="144" t="s">
        <v>215</v>
      </c>
    </row>
    <row r="39" customFormat="false" ht="12.75" hidden="false" customHeight="false" outlineLevel="0" collapsed="false">
      <c r="C39" s="144"/>
    </row>
    <row r="40" customFormat="false" ht="59.25" hidden="false" customHeight="true" outlineLevel="0" collapsed="false">
      <c r="C40" s="144" t="s">
        <v>216</v>
      </c>
    </row>
    <row r="41" customFormat="false" ht="12.75" hidden="false" customHeight="false" outlineLevel="0" collapsed="false">
      <c r="C41" s="163"/>
    </row>
    <row r="42" customFormat="false" ht="24.05" hidden="false" customHeight="false" outlineLevel="0" collapsed="false">
      <c r="C42" s="144" t="s">
        <v>217</v>
      </c>
    </row>
    <row r="43" customFormat="false" ht="12.75" hidden="false" customHeight="false" outlineLevel="0" collapsed="false">
      <c r="C43" s="144"/>
    </row>
    <row r="44" customFormat="false" ht="89.25" hidden="false" customHeight="true" outlineLevel="0" collapsed="false">
      <c r="C44" s="144" t="s">
        <v>218</v>
      </c>
    </row>
    <row r="45" customFormat="false" ht="12.75" hidden="false" customHeight="false" outlineLevel="0" collapsed="false">
      <c r="C45" s="144"/>
    </row>
    <row r="46" customFormat="false" ht="43.5" hidden="false" customHeight="true" outlineLevel="0" collapsed="false">
      <c r="C46" s="144" t="s">
        <v>219</v>
      </c>
    </row>
    <row r="47" customFormat="false" ht="12.75" hidden="false" customHeight="false" outlineLevel="0" collapsed="false">
      <c r="C47" s="144"/>
    </row>
    <row r="48" customFormat="false" ht="12.75" hidden="false" customHeight="false" outlineLevel="0" collapsed="false">
      <c r="C48" s="144" t="s">
        <v>220</v>
      </c>
    </row>
    <row r="49" customFormat="false" ht="12.75" hidden="false" customHeight="false" outlineLevel="0" collapsed="false">
      <c r="C49" s="144"/>
    </row>
    <row r="50" customFormat="false" ht="99" hidden="false" customHeight="true" outlineLevel="0" collapsed="false">
      <c r="C50" s="144" t="s">
        <v>221</v>
      </c>
    </row>
    <row r="51" customFormat="false" ht="12.75" hidden="false" customHeight="false" outlineLevel="0" collapsed="false">
      <c r="C51" s="144"/>
    </row>
    <row r="52" customFormat="false" ht="12.75" hidden="false" customHeight="false" outlineLevel="0" collapsed="false">
      <c r="C52" s="144" t="s">
        <v>222</v>
      </c>
    </row>
    <row r="53" customFormat="false" ht="12.75" hidden="false" customHeight="false" outlineLevel="0" collapsed="false">
      <c r="C53" s="164"/>
    </row>
    <row r="54" customFormat="false" ht="42.75" hidden="false" customHeight="true" outlineLevel="0" collapsed="false">
      <c r="C54" s="144" t="s">
        <v>223</v>
      </c>
    </row>
    <row r="55" s="165" customFormat="true" ht="12.75" hidden="false" customHeight="false" outlineLevel="0" collapsed="false"/>
    <row r="56" s="165" customFormat="true" ht="46.5" hidden="false" customHeight="true" outlineLevel="0" collapsed="false">
      <c r="C56" s="165" t="s">
        <v>224</v>
      </c>
    </row>
    <row r="57" s="165" customFormat="true" ht="12.75" hidden="false" customHeight="false" outlineLevel="0" collapsed="false"/>
    <row r="58" s="165" customFormat="true" ht="12.75" hidden="false" customHeight="false" outlineLevel="0" collapsed="false">
      <c r="C58" s="165" t="s">
        <v>225</v>
      </c>
    </row>
    <row r="59" s="165" customFormat="true" ht="12.75" hidden="false" customHeight="false" outlineLevel="0" collapsed="false"/>
    <row r="60" customFormat="false" ht="94.5" hidden="false" customHeight="true" outlineLevel="0" collapsed="false">
      <c r="C60" s="166" t="s">
        <v>226</v>
      </c>
    </row>
    <row r="62" customFormat="false" ht="12.75" hidden="false" customHeight="false" outlineLevel="0" collapsed="false">
      <c r="C62" s="144" t="s">
        <v>227</v>
      </c>
    </row>
    <row r="63" customFormat="false" ht="12.75" hidden="false" customHeight="false" outlineLevel="0" collapsed="false">
      <c r="C63" s="144"/>
    </row>
    <row r="64" customFormat="false" ht="104.2" hidden="false" customHeight="false" outlineLevel="0" collapsed="false">
      <c r="C64" s="162" t="s">
        <v>228</v>
      </c>
    </row>
    <row r="65" customFormat="false" ht="12.75" hidden="false" customHeight="false" outlineLevel="0" collapsed="false">
      <c r="C65" s="162"/>
    </row>
    <row r="66" customFormat="false" ht="12.75" hidden="false" customHeight="false" outlineLevel="0" collapsed="false">
      <c r="C66" s="144" t="s">
        <v>229</v>
      </c>
    </row>
    <row r="67" customFormat="false" ht="12.75" hidden="false" customHeight="false" outlineLevel="0" collapsed="false">
      <c r="C67" s="144"/>
    </row>
    <row r="68" customFormat="false" ht="24.05" hidden="false" customHeight="false" outlineLevel="0" collapsed="false">
      <c r="C68" s="144" t="s">
        <v>230</v>
      </c>
    </row>
    <row r="69" customFormat="false" ht="12.75" hidden="false" customHeight="false" outlineLevel="0" collapsed="false">
      <c r="C69" s="144"/>
    </row>
    <row r="70" customFormat="false" ht="35.5" hidden="false" customHeight="false" outlineLevel="0" collapsed="false">
      <c r="C70" s="167" t="s">
        <v>231</v>
      </c>
    </row>
    <row r="72" customFormat="false" ht="46.5" hidden="false" customHeight="true" outlineLevel="0" collapsed="false">
      <c r="C72" s="165" t="s">
        <v>232</v>
      </c>
    </row>
    <row r="74" customFormat="false" ht="103.5" hidden="false" customHeight="true" outlineLevel="0" collapsed="false">
      <c r="C74" s="7" t="s">
        <v>233</v>
      </c>
    </row>
    <row r="76" customFormat="false" ht="12.75" hidden="false" customHeight="false" outlineLevel="0" collapsed="false">
      <c r="C76" s="144" t="s">
        <v>234</v>
      </c>
    </row>
    <row r="77" customFormat="false" ht="12.75" hidden="false" customHeight="false" outlineLevel="0" collapsed="false">
      <c r="C77" s="144"/>
    </row>
    <row r="78" customFormat="false" ht="54" hidden="false" customHeight="true" outlineLevel="0" collapsed="false">
      <c r="C78" s="7" t="s">
        <v>235</v>
      </c>
    </row>
    <row r="80" customFormat="false" ht="12.75" hidden="false" customHeight="false" outlineLevel="0" collapsed="false">
      <c r="C80" s="0" t="s">
        <v>236</v>
      </c>
    </row>
    <row r="82" customFormat="false" ht="35.5" hidden="false" customHeight="false" outlineLevel="0" collapsed="false">
      <c r="C82" s="7" t="s">
        <v>237</v>
      </c>
    </row>
    <row r="83" customFormat="false" ht="12.75" hidden="false" customHeight="false" outlineLevel="0" collapsed="false">
      <c r="C83" s="0" t="s">
        <v>238</v>
      </c>
    </row>
    <row r="84" customFormat="false" ht="57.75" hidden="false" customHeight="true" outlineLevel="0" collapsed="false">
      <c r="C84" s="7" t="s">
        <v>239</v>
      </c>
    </row>
    <row r="86" customFormat="false" ht="42.75" hidden="false" customHeight="true" outlineLevel="0" collapsed="false">
      <c r="C86" s="168" t="s">
        <v>240</v>
      </c>
    </row>
    <row r="87" customFormat="false" ht="10.5" hidden="false" customHeight="true" outlineLevel="0" collapsed="false">
      <c r="C87" s="168"/>
    </row>
    <row r="88" customFormat="false" ht="60.75" hidden="false" customHeight="true" outlineLevel="0" collapsed="false">
      <c r="C88" s="7" t="s">
        <v>241</v>
      </c>
    </row>
  </sheetData>
  <sheetProtection sheet="true" password="cb64" objects="true" scenarios="true"/>
  <hyperlinks>
    <hyperlink ref="C6" r:id="rId1" display="&quot;Amazing Jambalaya Calculator&quot; Featured on NOLA.com (Link)"/>
    <hyperlink ref="C8" r:id="rId2" display="&quot;The Jambalaya Calculator could only exist in Louisiana&quot; (Link)"/>
    <hyperlink ref="C10" r:id="rId3" display="Jambalaya Calculator Android App (Link)"/>
  </hyperlinks>
  <printOptions headings="false" gridLines="false" gridLinesSet="true" horizontalCentered="false" verticalCentered="false"/>
  <pageMargins left="0.75" right="0.75" top="1" bottom="1" header="0.511811023622047" footer="0.511811023622047"/>
  <pageSetup paperSize="5"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1"/>
  <sheetViews>
    <sheetView showFormulas="false" showGridLines="true" showRowColHeaders="false" showZeros="false" rightToLeft="false" tabSelected="false" showOutlineSymbols="false" defaultGridColor="true" view="normal" topLeftCell="A1" colorId="64" zoomScale="125" zoomScaleNormal="125"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54296875" defaultRowHeight="12.75" customHeight="false" zeroHeight="false" outlineLevelRow="0" outlineLevelCol="0"/>
  <cols>
    <col collapsed="false" customWidth="true" hidden="false" outlineLevel="0" max="1" min="1" style="145" width="6.29"/>
    <col collapsed="false" customWidth="true" hidden="false" outlineLevel="0" max="2" min="2" style="162" width="26.15"/>
    <col collapsed="false" customWidth="true" hidden="false" outlineLevel="0" max="3" min="3" style="0" width="15.29"/>
    <col collapsed="false" customWidth="true" hidden="false" outlineLevel="0" max="4" min="4" style="145" width="9.42"/>
    <col collapsed="false" customWidth="true" hidden="false" outlineLevel="0" max="5" min="5" style="145" width="10.71"/>
    <col collapsed="false" customWidth="true" hidden="false" outlineLevel="0" max="6" min="6" style="145" width="8.29"/>
    <col collapsed="false" customWidth="true" hidden="false" outlineLevel="0" max="7" min="7" style="145" width="7"/>
    <col collapsed="false" customWidth="true" hidden="false" outlineLevel="0" max="9" min="8" style="145" width="7.42"/>
    <col collapsed="false" customWidth="true" hidden="false" outlineLevel="0" max="10" min="10" style="145" width="8.71"/>
    <col collapsed="false" customWidth="true" hidden="false" outlineLevel="0" max="11" min="11" style="0" width="46.29"/>
    <col collapsed="false" customWidth="true" hidden="false" outlineLevel="0" max="17" min="12" style="0" width="16.14"/>
  </cols>
  <sheetData>
    <row r="1" customFormat="false" ht="20.25" hidden="false" customHeight="true" outlineLevel="0" collapsed="false">
      <c r="E1" s="169" t="s">
        <v>242</v>
      </c>
    </row>
    <row r="2" s="170" customFormat="true" ht="41.25" hidden="false" customHeight="true" outlineLevel="0" collapsed="false">
      <c r="B2" s="170" t="s">
        <v>243</v>
      </c>
      <c r="C2" s="170" t="s">
        <v>244</v>
      </c>
      <c r="D2" s="170" t="s">
        <v>245</v>
      </c>
      <c r="E2" s="170" t="s">
        <v>246</v>
      </c>
      <c r="F2" s="170" t="s">
        <v>247</v>
      </c>
      <c r="G2" s="170" t="s">
        <v>248</v>
      </c>
      <c r="H2" s="170" t="s">
        <v>249</v>
      </c>
      <c r="I2" s="170" t="s">
        <v>250</v>
      </c>
      <c r="J2" s="170" t="s">
        <v>251</v>
      </c>
      <c r="K2" s="170" t="s">
        <v>252</v>
      </c>
    </row>
    <row r="3" s="172" customFormat="true" ht="12.75" hidden="false" customHeight="false" outlineLevel="0" collapsed="false">
      <c r="A3" s="171" t="n">
        <v>1</v>
      </c>
      <c r="B3" s="168" t="s">
        <v>253</v>
      </c>
      <c r="C3" s="172" t="s">
        <v>254</v>
      </c>
      <c r="D3" s="173" t="s">
        <v>255</v>
      </c>
      <c r="E3" s="171" t="s">
        <v>256</v>
      </c>
      <c r="F3" s="171"/>
      <c r="G3" s="171"/>
      <c r="H3" s="171"/>
      <c r="I3" s="171"/>
      <c r="J3" s="171"/>
      <c r="K3" s="174"/>
    </row>
    <row r="4" customFormat="false" ht="12.75" hidden="false" customHeight="false" outlineLevel="0" collapsed="false">
      <c r="A4" s="145" t="n">
        <v>2</v>
      </c>
      <c r="B4" s="162" t="s">
        <v>257</v>
      </c>
      <c r="C4" s="0" t="s">
        <v>258</v>
      </c>
      <c r="D4" s="175" t="s">
        <v>255</v>
      </c>
      <c r="E4" s="145" t="s">
        <v>256</v>
      </c>
      <c r="K4" s="176"/>
    </row>
    <row r="5" customFormat="false" ht="12.75" hidden="false" customHeight="false" outlineLevel="0" collapsed="false">
      <c r="A5" s="145" t="n">
        <v>3</v>
      </c>
      <c r="B5" s="162" t="s">
        <v>259</v>
      </c>
      <c r="C5" s="0" t="s">
        <v>258</v>
      </c>
      <c r="D5" s="175" t="s">
        <v>255</v>
      </c>
      <c r="J5" s="145" t="s">
        <v>256</v>
      </c>
      <c r="K5" s="176" t="s">
        <v>260</v>
      </c>
    </row>
    <row r="6" customFormat="false" ht="12.75" hidden="false" customHeight="false" outlineLevel="0" collapsed="false">
      <c r="A6" s="145" t="n">
        <v>4</v>
      </c>
      <c r="B6" s="162" t="s">
        <v>261</v>
      </c>
      <c r="C6" s="0" t="s">
        <v>258</v>
      </c>
      <c r="D6" s="175" t="s">
        <v>255</v>
      </c>
      <c r="E6" s="145" t="s">
        <v>256</v>
      </c>
      <c r="K6" s="176"/>
    </row>
    <row r="7" customFormat="false" ht="12.75" hidden="false" customHeight="false" outlineLevel="0" collapsed="false">
      <c r="A7" s="145" t="n">
        <v>5</v>
      </c>
      <c r="B7" s="162" t="s">
        <v>262</v>
      </c>
      <c r="C7" s="0" t="s">
        <v>258</v>
      </c>
      <c r="D7" s="175" t="s">
        <v>255</v>
      </c>
      <c r="E7" s="145" t="s">
        <v>256</v>
      </c>
      <c r="G7" s="145" t="s">
        <v>256</v>
      </c>
      <c r="I7" s="145" t="s">
        <v>256</v>
      </c>
      <c r="J7" s="145" t="s">
        <v>256</v>
      </c>
      <c r="K7" s="176"/>
    </row>
    <row r="8" customFormat="false" ht="12.75" hidden="false" customHeight="false" outlineLevel="0" collapsed="false">
      <c r="A8" s="145" t="n">
        <v>6</v>
      </c>
      <c r="B8" s="162" t="s">
        <v>263</v>
      </c>
      <c r="C8" s="0" t="s">
        <v>264</v>
      </c>
      <c r="D8" s="175" t="s">
        <v>255</v>
      </c>
      <c r="F8" s="145" t="s">
        <v>256</v>
      </c>
      <c r="H8" s="145" t="s">
        <v>256</v>
      </c>
      <c r="K8" s="176" t="s">
        <v>265</v>
      </c>
    </row>
    <row r="9" customFormat="false" ht="12.75" hidden="false" customHeight="false" outlineLevel="0" collapsed="false">
      <c r="A9" s="145" t="n">
        <v>7</v>
      </c>
      <c r="B9" s="162" t="s">
        <v>266</v>
      </c>
      <c r="C9" s="0" t="s">
        <v>267</v>
      </c>
      <c r="D9" s="175" t="s">
        <v>255</v>
      </c>
      <c r="F9" s="145" t="s">
        <v>256</v>
      </c>
      <c r="G9" s="145" t="s">
        <v>256</v>
      </c>
      <c r="H9" s="145" t="s">
        <v>256</v>
      </c>
      <c r="I9" s="145" t="s">
        <v>256</v>
      </c>
      <c r="K9" s="176"/>
    </row>
    <row r="10" customFormat="false" ht="12.75" hidden="false" customHeight="false" outlineLevel="0" collapsed="false">
      <c r="A10" s="145" t="n">
        <v>8</v>
      </c>
      <c r="B10" s="162" t="s">
        <v>268</v>
      </c>
      <c r="C10" s="0" t="s">
        <v>269</v>
      </c>
      <c r="D10" s="175" t="s">
        <v>255</v>
      </c>
      <c r="E10" s="145" t="s">
        <v>256</v>
      </c>
      <c r="K10" s="176" t="s">
        <v>270</v>
      </c>
    </row>
    <row r="11" customFormat="false" ht="12.75" hidden="false" customHeight="false" outlineLevel="0" collapsed="false">
      <c r="A11" s="145" t="n">
        <v>9</v>
      </c>
      <c r="B11" s="162" t="s">
        <v>271</v>
      </c>
      <c r="C11" s="0" t="s">
        <v>272</v>
      </c>
      <c r="D11" s="175" t="s">
        <v>255</v>
      </c>
      <c r="F11" s="145" t="s">
        <v>256</v>
      </c>
      <c r="G11" s="145" t="s">
        <v>256</v>
      </c>
      <c r="K11" s="176"/>
    </row>
    <row r="12" customFormat="false" ht="12.75" hidden="false" customHeight="false" outlineLevel="0" collapsed="false">
      <c r="A12" s="145" t="n">
        <v>10</v>
      </c>
      <c r="B12" s="162" t="s">
        <v>273</v>
      </c>
      <c r="C12" s="0" t="s">
        <v>274</v>
      </c>
      <c r="D12" s="175" t="s">
        <v>255</v>
      </c>
      <c r="F12" s="145" t="s">
        <v>256</v>
      </c>
      <c r="K12" s="176" t="s">
        <v>275</v>
      </c>
    </row>
    <row r="13" customFormat="false" ht="12.75" hidden="false" customHeight="false" outlineLevel="0" collapsed="false">
      <c r="A13" s="145" t="n">
        <v>11</v>
      </c>
      <c r="B13" s="162" t="s">
        <v>276</v>
      </c>
      <c r="C13" s="0" t="s">
        <v>277</v>
      </c>
      <c r="D13" s="175" t="s">
        <v>255</v>
      </c>
      <c r="E13" s="145" t="s">
        <v>256</v>
      </c>
      <c r="K13" s="176"/>
    </row>
    <row r="14" customFormat="false" ht="12.75" hidden="false" customHeight="false" outlineLevel="0" collapsed="false">
      <c r="A14" s="145" t="n">
        <v>12</v>
      </c>
      <c r="B14" s="162" t="s">
        <v>278</v>
      </c>
      <c r="C14" s="0" t="s">
        <v>279</v>
      </c>
      <c r="D14" s="175" t="s">
        <v>255</v>
      </c>
      <c r="E14" s="145" t="s">
        <v>256</v>
      </c>
      <c r="K14" s="176"/>
    </row>
    <row r="15" customFormat="false" ht="12.75" hidden="false" customHeight="false" outlineLevel="0" collapsed="false">
      <c r="A15" s="145" t="n">
        <v>13</v>
      </c>
      <c r="B15" s="162" t="s">
        <v>280</v>
      </c>
      <c r="C15" s="0" t="s">
        <v>279</v>
      </c>
      <c r="D15" s="175" t="s">
        <v>255</v>
      </c>
      <c r="E15" s="145" t="s">
        <v>256</v>
      </c>
      <c r="K15" s="176"/>
    </row>
    <row r="16" customFormat="false" ht="12.75" hidden="false" customHeight="false" outlineLevel="0" collapsed="false">
      <c r="A16" s="145" t="n">
        <v>14</v>
      </c>
      <c r="B16" s="162" t="s">
        <v>281</v>
      </c>
      <c r="C16" s="0" t="s">
        <v>279</v>
      </c>
      <c r="D16" s="175" t="s">
        <v>255</v>
      </c>
      <c r="E16" s="145" t="s">
        <v>256</v>
      </c>
      <c r="F16" s="145" t="s">
        <v>256</v>
      </c>
      <c r="G16" s="145" t="s">
        <v>256</v>
      </c>
      <c r="H16" s="145" t="s">
        <v>256</v>
      </c>
      <c r="I16" s="145" t="s">
        <v>256</v>
      </c>
      <c r="J16" s="145" t="s">
        <v>256</v>
      </c>
      <c r="K16" s="176" t="s">
        <v>282</v>
      </c>
    </row>
    <row r="17" customFormat="false" ht="12.75" hidden="false" customHeight="false" outlineLevel="0" collapsed="false">
      <c r="A17" s="145" t="n">
        <v>15</v>
      </c>
      <c r="B17" s="162" t="s">
        <v>283</v>
      </c>
      <c r="C17" s="0" t="s">
        <v>279</v>
      </c>
      <c r="D17" s="175" t="s">
        <v>255</v>
      </c>
      <c r="G17" s="145" t="s">
        <v>256</v>
      </c>
      <c r="I17" s="145" t="s">
        <v>256</v>
      </c>
      <c r="K17" s="176"/>
    </row>
    <row r="18" customFormat="false" ht="12.75" hidden="false" customHeight="false" outlineLevel="0" collapsed="false">
      <c r="A18" s="145" t="n">
        <v>16</v>
      </c>
      <c r="B18" s="162" t="s">
        <v>284</v>
      </c>
      <c r="C18" s="0" t="s">
        <v>285</v>
      </c>
      <c r="D18" s="175" t="s">
        <v>255</v>
      </c>
      <c r="E18" s="145" t="s">
        <v>256</v>
      </c>
      <c r="K18" s="176" t="s">
        <v>286</v>
      </c>
    </row>
    <row r="19" customFormat="false" ht="12.75" hidden="false" customHeight="false" outlineLevel="0" collapsed="false">
      <c r="A19" s="145" t="n">
        <v>17</v>
      </c>
      <c r="B19" s="162" t="s">
        <v>287</v>
      </c>
      <c r="C19" s="0" t="s">
        <v>288</v>
      </c>
      <c r="D19" s="175" t="s">
        <v>255</v>
      </c>
      <c r="F19" s="145" t="s">
        <v>256</v>
      </c>
      <c r="G19" s="145" t="s">
        <v>256</v>
      </c>
      <c r="K19" s="176" t="s">
        <v>289</v>
      </c>
    </row>
    <row r="20" customFormat="false" ht="12.75" hidden="false" customHeight="false" outlineLevel="0" collapsed="false">
      <c r="A20" s="145" t="n">
        <v>18</v>
      </c>
      <c r="B20" s="162" t="s">
        <v>290</v>
      </c>
      <c r="C20" s="0" t="s">
        <v>288</v>
      </c>
      <c r="D20" s="175" t="s">
        <v>255</v>
      </c>
      <c r="F20" s="145" t="s">
        <v>256</v>
      </c>
      <c r="K20" s="176" t="s">
        <v>291</v>
      </c>
    </row>
    <row r="21" customFormat="false" ht="12.75" hidden="false" customHeight="false" outlineLevel="0" collapsed="false">
      <c r="A21" s="145" t="n">
        <v>19</v>
      </c>
      <c r="B21" s="162" t="s">
        <v>292</v>
      </c>
      <c r="C21" s="0" t="s">
        <v>288</v>
      </c>
      <c r="D21" s="175" t="s">
        <v>255</v>
      </c>
      <c r="F21" s="145" t="s">
        <v>256</v>
      </c>
      <c r="G21" s="145" t="s">
        <v>256</v>
      </c>
      <c r="K21" s="176" t="s">
        <v>293</v>
      </c>
    </row>
    <row r="22" customFormat="false" ht="12.75" hidden="false" customHeight="false" outlineLevel="0" collapsed="false">
      <c r="A22" s="145" t="n">
        <v>20</v>
      </c>
      <c r="B22" s="162" t="s">
        <v>294</v>
      </c>
      <c r="C22" s="0" t="s">
        <v>295</v>
      </c>
      <c r="D22" s="175" t="s">
        <v>255</v>
      </c>
      <c r="E22" s="145" t="s">
        <v>256</v>
      </c>
      <c r="K22" s="176"/>
    </row>
    <row r="23" customFormat="false" ht="12.75" hidden="false" customHeight="false" outlineLevel="0" collapsed="false">
      <c r="A23" s="145" t="n">
        <v>21</v>
      </c>
      <c r="B23" s="162" t="s">
        <v>296</v>
      </c>
      <c r="C23" s="0" t="s">
        <v>297</v>
      </c>
      <c r="D23" s="175" t="s">
        <v>255</v>
      </c>
      <c r="F23" s="145" t="s">
        <v>256</v>
      </c>
      <c r="G23" s="145" t="s">
        <v>256</v>
      </c>
      <c r="I23" s="145" t="s">
        <v>256</v>
      </c>
      <c r="K23" s="176" t="s">
        <v>298</v>
      </c>
    </row>
    <row r="24" customFormat="false" ht="12.75" hidden="false" customHeight="false" outlineLevel="0" collapsed="false">
      <c r="A24" s="145" t="n">
        <v>22</v>
      </c>
      <c r="B24" s="162" t="s">
        <v>299</v>
      </c>
      <c r="C24" s="0" t="s">
        <v>300</v>
      </c>
      <c r="D24" s="175" t="s">
        <v>255</v>
      </c>
      <c r="E24" s="145" t="s">
        <v>256</v>
      </c>
      <c r="K24" s="176"/>
    </row>
    <row r="25" customFormat="false" ht="12.75" hidden="false" customHeight="false" outlineLevel="0" collapsed="false">
      <c r="A25" s="145" t="n">
        <v>23</v>
      </c>
      <c r="B25" s="162" t="s">
        <v>301</v>
      </c>
      <c r="C25" s="0" t="s">
        <v>302</v>
      </c>
      <c r="D25" s="175" t="s">
        <v>255</v>
      </c>
      <c r="E25" s="145" t="s">
        <v>256</v>
      </c>
      <c r="K25" s="176" t="s">
        <v>303</v>
      </c>
    </row>
    <row r="26" customFormat="false" ht="12.75" hidden="false" customHeight="false" outlineLevel="0" collapsed="false">
      <c r="A26" s="145" t="n">
        <v>24</v>
      </c>
      <c r="B26" s="162" t="s">
        <v>304</v>
      </c>
      <c r="C26" s="0" t="s">
        <v>305</v>
      </c>
      <c r="D26" s="175" t="s">
        <v>255</v>
      </c>
      <c r="F26" s="145" t="s">
        <v>256</v>
      </c>
      <c r="G26" s="145" t="s">
        <v>256</v>
      </c>
      <c r="H26" s="145" t="s">
        <v>256</v>
      </c>
      <c r="I26" s="145" t="s">
        <v>256</v>
      </c>
      <c r="K26" s="176"/>
    </row>
    <row r="27" customFormat="false" ht="12.75" hidden="false" customHeight="false" outlineLevel="0" collapsed="false">
      <c r="A27" s="145" t="n">
        <v>25</v>
      </c>
      <c r="B27" s="162" t="s">
        <v>306</v>
      </c>
      <c r="C27" s="0" t="s">
        <v>307</v>
      </c>
      <c r="D27" s="175" t="s">
        <v>255</v>
      </c>
      <c r="F27" s="145" t="s">
        <v>256</v>
      </c>
      <c r="I27" s="145" t="s">
        <v>256</v>
      </c>
      <c r="K27" s="176"/>
    </row>
    <row r="28" customFormat="false" ht="12.75" hidden="false" customHeight="false" outlineLevel="0" collapsed="false">
      <c r="A28" s="145" t="n">
        <v>26</v>
      </c>
      <c r="B28" s="162" t="s">
        <v>308</v>
      </c>
      <c r="C28" s="0" t="s">
        <v>307</v>
      </c>
      <c r="D28" s="175" t="s">
        <v>255</v>
      </c>
      <c r="F28" s="145" t="s">
        <v>256</v>
      </c>
      <c r="H28" s="145" t="s">
        <v>256</v>
      </c>
      <c r="K28" s="176"/>
    </row>
    <row r="29" customFormat="false" ht="12.75" hidden="false" customHeight="false" outlineLevel="0" collapsed="false">
      <c r="A29" s="145" t="n">
        <v>27</v>
      </c>
      <c r="B29" s="162" t="s">
        <v>309</v>
      </c>
      <c r="C29" s="0" t="s">
        <v>310</v>
      </c>
      <c r="D29" s="175" t="s">
        <v>255</v>
      </c>
      <c r="E29" s="145" t="s">
        <v>256</v>
      </c>
      <c r="K29" s="176"/>
    </row>
    <row r="30" customFormat="false" ht="12.75" hidden="false" customHeight="false" outlineLevel="0" collapsed="false">
      <c r="A30" s="145" t="n">
        <v>28</v>
      </c>
      <c r="B30" s="162" t="s">
        <v>311</v>
      </c>
      <c r="C30" s="0" t="s">
        <v>312</v>
      </c>
      <c r="D30" s="175" t="s">
        <v>255</v>
      </c>
      <c r="E30" s="145" t="s">
        <v>256</v>
      </c>
      <c r="F30" s="145" t="s">
        <v>256</v>
      </c>
      <c r="G30" s="145" t="s">
        <v>256</v>
      </c>
      <c r="K30" s="176" t="s">
        <v>313</v>
      </c>
    </row>
    <row r="31" customFormat="false" ht="12.75" hidden="false" customHeight="false" outlineLevel="0" collapsed="false">
      <c r="A31" s="145" t="n">
        <v>29</v>
      </c>
      <c r="B31" s="162" t="s">
        <v>314</v>
      </c>
      <c r="C31" s="0" t="s">
        <v>315</v>
      </c>
      <c r="D31" s="175" t="s">
        <v>255</v>
      </c>
      <c r="F31" s="145" t="s">
        <v>256</v>
      </c>
      <c r="K31" s="176" t="s">
        <v>316</v>
      </c>
    </row>
    <row r="32" customFormat="false" ht="12.75" hidden="false" customHeight="false" outlineLevel="0" collapsed="false">
      <c r="A32" s="145" t="n">
        <v>30</v>
      </c>
      <c r="B32" s="162" t="s">
        <v>317</v>
      </c>
      <c r="C32" s="0" t="s">
        <v>318</v>
      </c>
      <c r="D32" s="175" t="s">
        <v>255</v>
      </c>
      <c r="F32" s="145" t="s">
        <v>256</v>
      </c>
      <c r="G32" s="145" t="s">
        <v>256</v>
      </c>
      <c r="I32" s="145" t="s">
        <v>256</v>
      </c>
      <c r="K32" s="176"/>
    </row>
    <row r="33" customFormat="false" ht="12.75" hidden="false" customHeight="false" outlineLevel="0" collapsed="false">
      <c r="A33" s="145" t="n">
        <v>31</v>
      </c>
      <c r="B33" s="162" t="s">
        <v>319</v>
      </c>
      <c r="C33" s="0" t="s">
        <v>318</v>
      </c>
      <c r="D33" s="175" t="s">
        <v>255</v>
      </c>
      <c r="E33" s="145" t="s">
        <v>256</v>
      </c>
      <c r="K33" s="176" t="s">
        <v>320</v>
      </c>
    </row>
    <row r="34" customFormat="false" ht="12.75" hidden="false" customHeight="false" outlineLevel="0" collapsed="false">
      <c r="A34" s="145" t="n">
        <v>32</v>
      </c>
      <c r="B34" s="162" t="s">
        <v>321</v>
      </c>
      <c r="C34" s="0" t="s">
        <v>318</v>
      </c>
      <c r="D34" s="175" t="s">
        <v>255</v>
      </c>
      <c r="F34" s="145" t="s">
        <v>256</v>
      </c>
      <c r="G34" s="145" t="s">
        <v>256</v>
      </c>
      <c r="I34" s="145" t="s">
        <v>256</v>
      </c>
      <c r="K34" s="176" t="s">
        <v>322</v>
      </c>
    </row>
    <row r="35" customFormat="false" ht="12.75" hidden="false" customHeight="false" outlineLevel="0" collapsed="false">
      <c r="A35" s="145" t="n">
        <v>33</v>
      </c>
      <c r="B35" s="162" t="s">
        <v>323</v>
      </c>
      <c r="C35" s="0" t="s">
        <v>318</v>
      </c>
      <c r="D35" s="175" t="s">
        <v>255</v>
      </c>
      <c r="E35" s="145" t="s">
        <v>256</v>
      </c>
      <c r="G35" s="145" t="s">
        <v>256</v>
      </c>
      <c r="I35" s="145" t="s">
        <v>256</v>
      </c>
      <c r="K35" s="176" t="s">
        <v>324</v>
      </c>
    </row>
    <row r="36" customFormat="false" ht="12.75" hidden="false" customHeight="false" outlineLevel="0" collapsed="false">
      <c r="A36" s="145" t="n">
        <v>34</v>
      </c>
      <c r="B36" s="162" t="s">
        <v>325</v>
      </c>
      <c r="C36" s="0" t="s">
        <v>326</v>
      </c>
      <c r="D36" s="175" t="s">
        <v>255</v>
      </c>
      <c r="F36" s="145" t="s">
        <v>256</v>
      </c>
      <c r="G36" s="145" t="s">
        <v>256</v>
      </c>
      <c r="K36" s="176"/>
    </row>
    <row r="37" customFormat="false" ht="12.75" hidden="false" customHeight="false" outlineLevel="0" collapsed="false">
      <c r="A37" s="145" t="n">
        <v>35</v>
      </c>
      <c r="B37" s="162" t="s">
        <v>327</v>
      </c>
      <c r="C37" s="0" t="s">
        <v>326</v>
      </c>
      <c r="D37" s="175" t="s">
        <v>255</v>
      </c>
      <c r="F37" s="145" t="s">
        <v>256</v>
      </c>
      <c r="G37" s="145" t="s">
        <v>256</v>
      </c>
      <c r="K37" s="176"/>
    </row>
    <row r="38" customFormat="false" ht="12.75" hidden="false" customHeight="false" outlineLevel="0" collapsed="false">
      <c r="K38" s="176"/>
    </row>
    <row r="39" customFormat="false" ht="12.75" hidden="false" customHeight="false" outlineLevel="0" collapsed="false">
      <c r="K39" s="176"/>
    </row>
    <row r="40" customFormat="false" ht="12.75" hidden="false" customHeight="false" outlineLevel="0" collapsed="false">
      <c r="K40" s="176"/>
    </row>
    <row r="41" customFormat="false" ht="12.75" hidden="false" customHeight="false" outlineLevel="0" collapsed="false">
      <c r="K41" s="176"/>
    </row>
    <row r="42" customFormat="false" ht="12.75" hidden="false" customHeight="false" outlineLevel="0" collapsed="false">
      <c r="K42" s="176"/>
    </row>
    <row r="43" customFormat="false" ht="12.75" hidden="false" customHeight="false" outlineLevel="0" collapsed="false">
      <c r="K43" s="176"/>
    </row>
    <row r="44" customFormat="false" ht="12.75" hidden="false" customHeight="false" outlineLevel="0" collapsed="false">
      <c r="K44" s="176"/>
    </row>
    <row r="45" customFormat="false" ht="12.75" hidden="false" customHeight="false" outlineLevel="0" collapsed="false">
      <c r="K45" s="176"/>
    </row>
    <row r="46" customFormat="false" ht="12.75" hidden="false" customHeight="false" outlineLevel="0" collapsed="false">
      <c r="K46" s="176"/>
    </row>
    <row r="47" customFormat="false" ht="12.75" hidden="false" customHeight="false" outlineLevel="0" collapsed="false">
      <c r="K47" s="176"/>
    </row>
    <row r="48" customFormat="false" ht="12.75" hidden="false" customHeight="false" outlineLevel="0" collapsed="false">
      <c r="K48" s="176"/>
    </row>
    <row r="49" customFormat="false" ht="12.75" hidden="false" customHeight="false" outlineLevel="0" collapsed="false">
      <c r="K49" s="176"/>
    </row>
    <row r="50" customFormat="false" ht="12.75" hidden="false" customHeight="false" outlineLevel="0" collapsed="false">
      <c r="K50" s="176"/>
    </row>
    <row r="51" customFormat="false" ht="12.75" hidden="false" customHeight="false" outlineLevel="0" collapsed="false">
      <c r="K51" s="176"/>
    </row>
    <row r="52" customFormat="false" ht="12.75" hidden="false" customHeight="false" outlineLevel="0" collapsed="false">
      <c r="K52" s="176"/>
    </row>
    <row r="53" customFormat="false" ht="12.75" hidden="false" customHeight="false" outlineLevel="0" collapsed="false">
      <c r="K53" s="176"/>
    </row>
    <row r="54" customFormat="false" ht="12.75" hidden="false" customHeight="false" outlineLevel="0" collapsed="false">
      <c r="K54" s="176"/>
    </row>
    <row r="55" customFormat="false" ht="12.75" hidden="false" customHeight="false" outlineLevel="0" collapsed="false">
      <c r="K55" s="176"/>
    </row>
    <row r="56" customFormat="false" ht="12.75" hidden="false" customHeight="false" outlineLevel="0" collapsed="false">
      <c r="K56" s="176"/>
    </row>
    <row r="57" customFormat="false" ht="12.75" hidden="false" customHeight="false" outlineLevel="0" collapsed="false">
      <c r="K57" s="176"/>
    </row>
    <row r="58" customFormat="false" ht="12.75" hidden="false" customHeight="false" outlineLevel="0" collapsed="false">
      <c r="K58" s="176"/>
    </row>
    <row r="59" customFormat="false" ht="12.75" hidden="false" customHeight="false" outlineLevel="0" collapsed="false">
      <c r="K59" s="176"/>
    </row>
    <row r="60" customFormat="false" ht="12.75" hidden="false" customHeight="false" outlineLevel="0" collapsed="false">
      <c r="K60" s="176"/>
    </row>
    <row r="61" customFormat="false" ht="12.75" hidden="false" customHeight="false" outlineLevel="0" collapsed="false">
      <c r="K61" s="176"/>
    </row>
    <row r="62" customFormat="false" ht="12.75" hidden="false" customHeight="false" outlineLevel="0" collapsed="false">
      <c r="K62" s="176"/>
    </row>
    <row r="63" customFormat="false" ht="12.75" hidden="false" customHeight="false" outlineLevel="0" collapsed="false">
      <c r="K63" s="176"/>
    </row>
    <row r="64" customFormat="false" ht="12.75" hidden="false" customHeight="false" outlineLevel="0" collapsed="false">
      <c r="K64" s="176"/>
    </row>
    <row r="65" customFormat="false" ht="12.75" hidden="false" customHeight="false" outlineLevel="0" collapsed="false">
      <c r="K65" s="176"/>
    </row>
    <row r="66" customFormat="false" ht="12.75" hidden="false" customHeight="false" outlineLevel="0" collapsed="false">
      <c r="K66" s="176"/>
    </row>
    <row r="67" customFormat="false" ht="12.75" hidden="false" customHeight="false" outlineLevel="0" collapsed="false">
      <c r="K67" s="176"/>
    </row>
    <row r="68" customFormat="false" ht="12.75" hidden="false" customHeight="false" outlineLevel="0" collapsed="false">
      <c r="K68" s="176"/>
    </row>
    <row r="69" customFormat="false" ht="12.75" hidden="false" customHeight="false" outlineLevel="0" collapsed="false">
      <c r="K69" s="176"/>
    </row>
    <row r="70" customFormat="false" ht="12.75" hidden="false" customHeight="false" outlineLevel="0" collapsed="false">
      <c r="K70" s="176"/>
    </row>
    <row r="71" customFormat="false" ht="12.75" hidden="false" customHeight="false" outlineLevel="0" collapsed="false">
      <c r="K71" s="176"/>
    </row>
    <row r="72" customFormat="false" ht="12.75" hidden="false" customHeight="false" outlineLevel="0" collapsed="false">
      <c r="K72" s="176"/>
    </row>
    <row r="73" customFormat="false" ht="12.75" hidden="false" customHeight="false" outlineLevel="0" collapsed="false">
      <c r="K73" s="176"/>
    </row>
    <row r="74" customFormat="false" ht="12.75" hidden="false" customHeight="false" outlineLevel="0" collapsed="false">
      <c r="K74" s="176"/>
    </row>
    <row r="75" customFormat="false" ht="12.75" hidden="false" customHeight="false" outlineLevel="0" collapsed="false">
      <c r="K75" s="176"/>
    </row>
    <row r="76" customFormat="false" ht="12.75" hidden="false" customHeight="false" outlineLevel="0" collapsed="false">
      <c r="K76" s="176"/>
    </row>
    <row r="77" customFormat="false" ht="12.75" hidden="false" customHeight="false" outlineLevel="0" collapsed="false">
      <c r="K77" s="176"/>
    </row>
    <row r="78" customFormat="false" ht="12.75" hidden="false" customHeight="false" outlineLevel="0" collapsed="false">
      <c r="K78" s="176"/>
    </row>
    <row r="79" customFormat="false" ht="12.75" hidden="false" customHeight="false" outlineLevel="0" collapsed="false">
      <c r="K79" s="176"/>
    </row>
    <row r="80" customFormat="false" ht="12.75" hidden="false" customHeight="false" outlineLevel="0" collapsed="false">
      <c r="K80" s="176"/>
    </row>
    <row r="81" customFormat="false" ht="12.75" hidden="false" customHeight="false" outlineLevel="0" collapsed="false">
      <c r="K81" s="176"/>
    </row>
    <row r="82" customFormat="false" ht="12.75" hidden="false" customHeight="false" outlineLevel="0" collapsed="false">
      <c r="K82" s="176"/>
    </row>
    <row r="83" customFormat="false" ht="12.75" hidden="false" customHeight="false" outlineLevel="0" collapsed="false">
      <c r="K83" s="176"/>
    </row>
    <row r="84" customFormat="false" ht="12.75" hidden="false" customHeight="false" outlineLevel="0" collapsed="false">
      <c r="K84" s="176"/>
    </row>
    <row r="85" customFormat="false" ht="12.75" hidden="false" customHeight="false" outlineLevel="0" collapsed="false">
      <c r="K85" s="176"/>
    </row>
    <row r="86" customFormat="false" ht="12.75" hidden="false" customHeight="false" outlineLevel="0" collapsed="false">
      <c r="K86" s="176"/>
    </row>
    <row r="87" customFormat="false" ht="12.75" hidden="false" customHeight="false" outlineLevel="0" collapsed="false">
      <c r="K87" s="176"/>
    </row>
    <row r="88" customFormat="false" ht="12.75" hidden="false" customHeight="false" outlineLevel="0" collapsed="false">
      <c r="K88" s="176"/>
    </row>
    <row r="89" customFormat="false" ht="12.75" hidden="false" customHeight="false" outlineLevel="0" collapsed="false">
      <c r="K89" s="176"/>
    </row>
    <row r="90" customFormat="false" ht="12.75" hidden="false" customHeight="false" outlineLevel="0" collapsed="false">
      <c r="K90" s="176"/>
    </row>
    <row r="91" customFormat="false" ht="12.75" hidden="false" customHeight="false" outlineLevel="0" collapsed="false">
      <c r="K91" s="176"/>
    </row>
    <row r="92" customFormat="false" ht="12.75" hidden="false" customHeight="false" outlineLevel="0" collapsed="false">
      <c r="K92" s="176"/>
    </row>
    <row r="93" customFormat="false" ht="12.75" hidden="false" customHeight="false" outlineLevel="0" collapsed="false">
      <c r="K93" s="176"/>
    </row>
    <row r="94" customFormat="false" ht="12.75" hidden="false" customHeight="false" outlineLevel="0" collapsed="false">
      <c r="K94" s="176"/>
    </row>
    <row r="95" customFormat="false" ht="12.75" hidden="false" customHeight="false" outlineLevel="0" collapsed="false">
      <c r="K95" s="176"/>
    </row>
    <row r="96" customFormat="false" ht="12.75" hidden="false" customHeight="false" outlineLevel="0" collapsed="false">
      <c r="K96" s="176"/>
    </row>
    <row r="97" customFormat="false" ht="12.75" hidden="false" customHeight="false" outlineLevel="0" collapsed="false">
      <c r="K97" s="176"/>
    </row>
    <row r="98" customFormat="false" ht="12.75" hidden="false" customHeight="false" outlineLevel="0" collapsed="false">
      <c r="K98" s="176"/>
    </row>
    <row r="99" customFormat="false" ht="12.75" hidden="false" customHeight="false" outlineLevel="0" collapsed="false">
      <c r="K99" s="176"/>
    </row>
    <row r="100" customFormat="false" ht="12.75" hidden="false" customHeight="false" outlineLevel="0" collapsed="false">
      <c r="K100" s="176"/>
    </row>
    <row r="101" customFormat="false" ht="12.75" hidden="false" customHeight="false" outlineLevel="0" collapsed="false">
      <c r="K101" s="176"/>
    </row>
    <row r="102" customFormat="false" ht="12.75" hidden="false" customHeight="false" outlineLevel="0" collapsed="false">
      <c r="K102" s="176"/>
    </row>
    <row r="103" customFormat="false" ht="12.75" hidden="false" customHeight="false" outlineLevel="0" collapsed="false">
      <c r="K103" s="176"/>
    </row>
    <row r="104" customFormat="false" ht="12.75" hidden="false" customHeight="false" outlineLevel="0" collapsed="false">
      <c r="K104" s="176"/>
    </row>
    <row r="105" customFormat="false" ht="12.75" hidden="false" customHeight="false" outlineLevel="0" collapsed="false">
      <c r="K105" s="176"/>
    </row>
    <row r="106" customFormat="false" ht="12.75" hidden="false" customHeight="false" outlineLevel="0" collapsed="false">
      <c r="K106" s="176"/>
    </row>
    <row r="107" customFormat="false" ht="12.75" hidden="false" customHeight="false" outlineLevel="0" collapsed="false">
      <c r="K107" s="176"/>
    </row>
    <row r="108" customFormat="false" ht="12.75" hidden="false" customHeight="false" outlineLevel="0" collapsed="false">
      <c r="K108" s="176"/>
    </row>
    <row r="109" customFormat="false" ht="12.75" hidden="false" customHeight="false" outlineLevel="0" collapsed="false">
      <c r="K109" s="176"/>
    </row>
    <row r="110" customFormat="false" ht="12.75" hidden="false" customHeight="false" outlineLevel="0" collapsed="false">
      <c r="K110" s="176"/>
    </row>
    <row r="111" customFormat="false" ht="12.75" hidden="false" customHeight="false" outlineLevel="0" collapsed="false">
      <c r="K111" s="176"/>
    </row>
    <row r="112" customFormat="false" ht="12.75" hidden="false" customHeight="false" outlineLevel="0" collapsed="false">
      <c r="K112" s="176"/>
    </row>
    <row r="113" customFormat="false" ht="12.75" hidden="false" customHeight="false" outlineLevel="0" collapsed="false">
      <c r="K113" s="176"/>
    </row>
    <row r="114" customFormat="false" ht="12.75" hidden="false" customHeight="false" outlineLevel="0" collapsed="false">
      <c r="K114" s="176"/>
    </row>
    <row r="115" customFormat="false" ht="12.75" hidden="false" customHeight="false" outlineLevel="0" collapsed="false">
      <c r="K115" s="176"/>
    </row>
    <row r="116" customFormat="false" ht="12.75" hidden="false" customHeight="false" outlineLevel="0" collapsed="false">
      <c r="K116" s="176"/>
    </row>
    <row r="117" customFormat="false" ht="12.75" hidden="false" customHeight="false" outlineLevel="0" collapsed="false">
      <c r="K117" s="176"/>
    </row>
    <row r="118" customFormat="false" ht="12.75" hidden="false" customHeight="false" outlineLevel="0" collapsed="false">
      <c r="K118" s="176"/>
    </row>
    <row r="119" customFormat="false" ht="12.75" hidden="false" customHeight="false" outlineLevel="0" collapsed="false">
      <c r="K119" s="176"/>
    </row>
    <row r="120" customFormat="false" ht="12.75" hidden="false" customHeight="false" outlineLevel="0" collapsed="false">
      <c r="K120" s="176"/>
    </row>
    <row r="121" customFormat="false" ht="12.75" hidden="false" customHeight="false" outlineLevel="0" collapsed="false">
      <c r="K121" s="176"/>
    </row>
    <row r="122" customFormat="false" ht="12.75" hidden="false" customHeight="false" outlineLevel="0" collapsed="false">
      <c r="K122" s="176"/>
    </row>
    <row r="123" customFormat="false" ht="12.75" hidden="false" customHeight="false" outlineLevel="0" collapsed="false">
      <c r="K123" s="176"/>
    </row>
    <row r="124" customFormat="false" ht="12.75" hidden="false" customHeight="false" outlineLevel="0" collapsed="false">
      <c r="K124" s="176"/>
    </row>
    <row r="125" customFormat="false" ht="12.75" hidden="false" customHeight="false" outlineLevel="0" collapsed="false">
      <c r="K125" s="176"/>
    </row>
    <row r="126" customFormat="false" ht="12.75" hidden="false" customHeight="false" outlineLevel="0" collapsed="false">
      <c r="K126" s="176"/>
    </row>
    <row r="127" customFormat="false" ht="12.75" hidden="false" customHeight="false" outlineLevel="0" collapsed="false">
      <c r="K127" s="176"/>
    </row>
    <row r="128" customFormat="false" ht="12.75" hidden="false" customHeight="false" outlineLevel="0" collapsed="false">
      <c r="K128" s="176"/>
    </row>
    <row r="129" customFormat="false" ht="12.75" hidden="false" customHeight="false" outlineLevel="0" collapsed="false">
      <c r="K129" s="176"/>
    </row>
    <row r="130" customFormat="false" ht="12.75" hidden="false" customHeight="false" outlineLevel="0" collapsed="false">
      <c r="K130" s="176"/>
    </row>
    <row r="131" customFormat="false" ht="12.75" hidden="false" customHeight="false" outlineLevel="0" collapsed="false">
      <c r="K131" s="176"/>
    </row>
    <row r="132" customFormat="false" ht="12.75" hidden="false" customHeight="false" outlineLevel="0" collapsed="false">
      <c r="K132" s="176"/>
    </row>
    <row r="133" customFormat="false" ht="12.75" hidden="false" customHeight="false" outlineLevel="0" collapsed="false">
      <c r="K133" s="176"/>
    </row>
    <row r="134" customFormat="false" ht="12.75" hidden="false" customHeight="false" outlineLevel="0" collapsed="false">
      <c r="K134" s="176"/>
    </row>
    <row r="135" customFormat="false" ht="12.75" hidden="false" customHeight="false" outlineLevel="0" collapsed="false">
      <c r="K135" s="176"/>
    </row>
    <row r="136" customFormat="false" ht="12.75" hidden="false" customHeight="false" outlineLevel="0" collapsed="false">
      <c r="K136" s="176"/>
    </row>
    <row r="137" customFormat="false" ht="12.75" hidden="false" customHeight="false" outlineLevel="0" collapsed="false">
      <c r="K137" s="176"/>
    </row>
    <row r="138" customFormat="false" ht="12.75" hidden="false" customHeight="false" outlineLevel="0" collapsed="false">
      <c r="K138" s="176"/>
    </row>
    <row r="139" customFormat="false" ht="12.75" hidden="false" customHeight="false" outlineLevel="0" collapsed="false">
      <c r="K139" s="176"/>
    </row>
    <row r="140" customFormat="false" ht="12.75" hidden="false" customHeight="false" outlineLevel="0" collapsed="false">
      <c r="K140" s="176"/>
    </row>
    <row r="141" customFormat="false" ht="12.75" hidden="false" customHeight="false" outlineLevel="0" collapsed="false">
      <c r="K141" s="176"/>
    </row>
    <row r="142" customFormat="false" ht="12.75" hidden="false" customHeight="false" outlineLevel="0" collapsed="false">
      <c r="K142" s="176"/>
    </row>
    <row r="143" customFormat="false" ht="12.75" hidden="false" customHeight="false" outlineLevel="0" collapsed="false">
      <c r="K143" s="176"/>
    </row>
    <row r="144" customFormat="false" ht="12.75" hidden="false" customHeight="false" outlineLevel="0" collapsed="false">
      <c r="K144" s="176"/>
    </row>
    <row r="145" customFormat="false" ht="12.75" hidden="false" customHeight="false" outlineLevel="0" collapsed="false">
      <c r="K145" s="176"/>
    </row>
    <row r="146" customFormat="false" ht="12.75" hidden="false" customHeight="false" outlineLevel="0" collapsed="false">
      <c r="K146" s="176"/>
    </row>
    <row r="147" customFormat="false" ht="12.75" hidden="false" customHeight="false" outlineLevel="0" collapsed="false">
      <c r="K147" s="176"/>
    </row>
    <row r="148" customFormat="false" ht="12.75" hidden="false" customHeight="false" outlineLevel="0" collapsed="false">
      <c r="K148" s="176"/>
    </row>
    <row r="149" customFormat="false" ht="12.75" hidden="false" customHeight="false" outlineLevel="0" collapsed="false">
      <c r="K149" s="176"/>
    </row>
    <row r="150" customFormat="false" ht="12.75" hidden="false" customHeight="false" outlineLevel="0" collapsed="false">
      <c r="K150" s="176"/>
    </row>
    <row r="151" customFormat="false" ht="12.75" hidden="false" customHeight="false" outlineLevel="0" collapsed="false">
      <c r="K151" s="176"/>
    </row>
    <row r="152" customFormat="false" ht="12.75" hidden="false" customHeight="false" outlineLevel="0" collapsed="false">
      <c r="K152" s="176"/>
    </row>
    <row r="153" customFormat="false" ht="12.75" hidden="false" customHeight="false" outlineLevel="0" collapsed="false">
      <c r="K153" s="176"/>
    </row>
    <row r="154" customFormat="false" ht="12.75" hidden="false" customHeight="false" outlineLevel="0" collapsed="false">
      <c r="K154" s="176"/>
    </row>
    <row r="155" customFormat="false" ht="12.75" hidden="false" customHeight="false" outlineLevel="0" collapsed="false">
      <c r="K155" s="176"/>
    </row>
    <row r="156" customFormat="false" ht="12.75" hidden="false" customHeight="false" outlineLevel="0" collapsed="false">
      <c r="K156" s="176"/>
    </row>
    <row r="157" customFormat="false" ht="12.75" hidden="false" customHeight="false" outlineLevel="0" collapsed="false">
      <c r="K157" s="176"/>
    </row>
    <row r="158" customFormat="false" ht="12.75" hidden="false" customHeight="false" outlineLevel="0" collapsed="false">
      <c r="K158" s="176"/>
    </row>
    <row r="159" customFormat="false" ht="12.75" hidden="false" customHeight="false" outlineLevel="0" collapsed="false">
      <c r="K159" s="176"/>
    </row>
    <row r="160" customFormat="false" ht="12.75" hidden="false" customHeight="false" outlineLevel="0" collapsed="false">
      <c r="K160" s="176"/>
    </row>
    <row r="161" customFormat="false" ht="12.75" hidden="false" customHeight="false" outlineLevel="0" collapsed="false">
      <c r="K161" s="176"/>
    </row>
    <row r="162" customFormat="false" ht="12.75" hidden="false" customHeight="false" outlineLevel="0" collapsed="false">
      <c r="K162" s="176"/>
    </row>
    <row r="163" customFormat="false" ht="12.75" hidden="false" customHeight="false" outlineLevel="0" collapsed="false">
      <c r="K163" s="176"/>
    </row>
    <row r="164" customFormat="false" ht="12.75" hidden="false" customHeight="false" outlineLevel="0" collapsed="false">
      <c r="K164" s="176"/>
    </row>
    <row r="165" customFormat="false" ht="12.75" hidden="false" customHeight="false" outlineLevel="0" collapsed="false">
      <c r="K165" s="176"/>
    </row>
    <row r="166" customFormat="false" ht="12.75" hidden="false" customHeight="false" outlineLevel="0" collapsed="false">
      <c r="K166" s="176"/>
    </row>
    <row r="167" customFormat="false" ht="12.75" hidden="false" customHeight="false" outlineLevel="0" collapsed="false">
      <c r="K167" s="176"/>
    </row>
    <row r="168" customFormat="false" ht="12.75" hidden="false" customHeight="false" outlineLevel="0" collapsed="false">
      <c r="K168" s="176"/>
    </row>
    <row r="169" customFormat="false" ht="12.75" hidden="false" customHeight="false" outlineLevel="0" collapsed="false">
      <c r="K169" s="176"/>
    </row>
    <row r="170" customFormat="false" ht="12.75" hidden="false" customHeight="false" outlineLevel="0" collapsed="false">
      <c r="K170" s="176"/>
    </row>
    <row r="171" customFormat="false" ht="12.75" hidden="false" customHeight="false" outlineLevel="0" collapsed="false">
      <c r="K171" s="176"/>
    </row>
    <row r="172" customFormat="false" ht="12.75" hidden="false" customHeight="false" outlineLevel="0" collapsed="false">
      <c r="K172" s="176"/>
    </row>
    <row r="173" customFormat="false" ht="12.75" hidden="false" customHeight="false" outlineLevel="0" collapsed="false">
      <c r="K173" s="176"/>
    </row>
    <row r="174" customFormat="false" ht="12.75" hidden="false" customHeight="false" outlineLevel="0" collapsed="false">
      <c r="K174" s="176"/>
    </row>
    <row r="175" customFormat="false" ht="12.75" hidden="false" customHeight="false" outlineLevel="0" collapsed="false">
      <c r="K175" s="176"/>
    </row>
    <row r="176" customFormat="false" ht="12.75" hidden="false" customHeight="false" outlineLevel="0" collapsed="false">
      <c r="K176" s="176"/>
    </row>
    <row r="177" customFormat="false" ht="12.75" hidden="false" customHeight="false" outlineLevel="0" collapsed="false">
      <c r="K177" s="176"/>
    </row>
    <row r="178" customFormat="false" ht="12.75" hidden="false" customHeight="false" outlineLevel="0" collapsed="false">
      <c r="K178" s="176"/>
    </row>
    <row r="179" customFormat="false" ht="12.75" hidden="false" customHeight="false" outlineLevel="0" collapsed="false">
      <c r="K179" s="176"/>
    </row>
    <row r="180" customFormat="false" ht="12.75" hidden="false" customHeight="false" outlineLevel="0" collapsed="false">
      <c r="K180" s="176"/>
    </row>
    <row r="181" customFormat="false" ht="12.75" hidden="false" customHeight="false" outlineLevel="0" collapsed="false">
      <c r="K181" s="176"/>
    </row>
    <row r="182" customFormat="false" ht="12.75" hidden="false" customHeight="false" outlineLevel="0" collapsed="false">
      <c r="K182" s="176"/>
    </row>
    <row r="183" customFormat="false" ht="12.75" hidden="false" customHeight="false" outlineLevel="0" collapsed="false">
      <c r="K183" s="176"/>
    </row>
    <row r="184" customFormat="false" ht="12.75" hidden="false" customHeight="false" outlineLevel="0" collapsed="false">
      <c r="K184" s="176"/>
    </row>
    <row r="185" customFormat="false" ht="12.75" hidden="false" customHeight="false" outlineLevel="0" collapsed="false">
      <c r="K185" s="176"/>
    </row>
    <row r="186" customFormat="false" ht="12.75" hidden="false" customHeight="false" outlineLevel="0" collapsed="false">
      <c r="K186" s="176"/>
    </row>
    <row r="187" customFormat="false" ht="12.75" hidden="false" customHeight="false" outlineLevel="0" collapsed="false">
      <c r="K187" s="176"/>
    </row>
    <row r="188" customFormat="false" ht="12.75" hidden="false" customHeight="false" outlineLevel="0" collapsed="false">
      <c r="K188" s="176"/>
    </row>
    <row r="189" customFormat="false" ht="12.75" hidden="false" customHeight="false" outlineLevel="0" collapsed="false">
      <c r="K189" s="176"/>
    </row>
    <row r="190" customFormat="false" ht="12.75" hidden="false" customHeight="false" outlineLevel="0" collapsed="false">
      <c r="K190" s="176"/>
    </row>
    <row r="191" customFormat="false" ht="12.75" hidden="false" customHeight="false" outlineLevel="0" collapsed="false">
      <c r="K191" s="176"/>
    </row>
    <row r="192" customFormat="false" ht="12.75" hidden="false" customHeight="false" outlineLevel="0" collapsed="false">
      <c r="K192" s="176"/>
    </row>
    <row r="193" customFormat="false" ht="12.75" hidden="false" customHeight="false" outlineLevel="0" collapsed="false">
      <c r="K193" s="176"/>
    </row>
    <row r="194" customFormat="false" ht="12.75" hidden="false" customHeight="false" outlineLevel="0" collapsed="false">
      <c r="K194" s="176"/>
    </row>
    <row r="195" customFormat="false" ht="12.75" hidden="false" customHeight="false" outlineLevel="0" collapsed="false">
      <c r="K195" s="176"/>
    </row>
    <row r="196" customFormat="false" ht="12.75" hidden="false" customHeight="false" outlineLevel="0" collapsed="false">
      <c r="K196" s="176"/>
    </row>
    <row r="197" customFormat="false" ht="12.75" hidden="false" customHeight="false" outlineLevel="0" collapsed="false">
      <c r="K197" s="176"/>
    </row>
    <row r="198" customFormat="false" ht="12.75" hidden="false" customHeight="false" outlineLevel="0" collapsed="false">
      <c r="K198" s="176"/>
    </row>
    <row r="199" customFormat="false" ht="12.75" hidden="false" customHeight="false" outlineLevel="0" collapsed="false">
      <c r="K199" s="176"/>
    </row>
    <row r="200" customFormat="false" ht="12.75" hidden="false" customHeight="false" outlineLevel="0" collapsed="false">
      <c r="K200" s="176"/>
    </row>
    <row r="201" customFormat="false" ht="12.75" hidden="false" customHeight="false" outlineLevel="0" collapsed="false">
      <c r="K201" s="176"/>
    </row>
  </sheetData>
  <sheetProtection sheet="true" password="cb64" objects="true" scenarios="true"/>
  <hyperlinks>
    <hyperlink ref="D3" r:id="rId1" display="Link"/>
    <hyperlink ref="D4" r:id="rId2" display="Link"/>
    <hyperlink ref="D5" r:id="rId3" display="Link"/>
    <hyperlink ref="D6" r:id="rId4" display="Link"/>
    <hyperlink ref="D7" r:id="rId5" display="Link"/>
    <hyperlink ref="D8" r:id="rId6" display="Link"/>
    <hyperlink ref="D9" r:id="rId7" display="Link"/>
    <hyperlink ref="D10" r:id="rId8" display="Link"/>
    <hyperlink ref="D11" r:id="rId9" display="Link"/>
    <hyperlink ref="D12" r:id="rId10" display="Link"/>
    <hyperlink ref="D13" r:id="rId11" display="Link"/>
    <hyperlink ref="D14" r:id="rId12" display="Link"/>
    <hyperlink ref="D15" r:id="rId13" display="Link"/>
    <hyperlink ref="D16" r:id="rId14" display="Link"/>
    <hyperlink ref="D17" r:id="rId15" display="Link"/>
    <hyperlink ref="D18" r:id="rId16" display="Link"/>
    <hyperlink ref="D19" r:id="rId17" display="Link"/>
    <hyperlink ref="D20" r:id="rId18" display="Link"/>
    <hyperlink ref="D21" r:id="rId19" display="Link"/>
    <hyperlink ref="D22" r:id="rId20" display="Link"/>
    <hyperlink ref="D23" r:id="rId21" display="Link"/>
    <hyperlink ref="D24" r:id="rId22" display="Link"/>
    <hyperlink ref="D25" r:id="rId23" display="Link"/>
    <hyperlink ref="D26" r:id="rId24" display="Link"/>
    <hyperlink ref="D27" r:id="rId25" display="Link"/>
    <hyperlink ref="D28" r:id="rId26" display="Link"/>
    <hyperlink ref="D29" r:id="rId27" display="Link"/>
    <hyperlink ref="D30" r:id="rId28" display="Link"/>
    <hyperlink ref="D31" r:id="rId29" display="Link"/>
    <hyperlink ref="D32" r:id="rId30" display="Link"/>
    <hyperlink ref="D33" r:id="rId31" display="Link"/>
    <hyperlink ref="D34" r:id="rId32" display="Link"/>
    <hyperlink ref="D35" r:id="rId33" display="Link"/>
    <hyperlink ref="D36" r:id="rId34" display="Link"/>
    <hyperlink ref="D37" r:id="rId35" display="Link"/>
  </hyperlinks>
  <printOptions headings="false" gridLines="false" gridLinesSet="true" horizontalCentered="false" verticalCentered="false"/>
  <pageMargins left="0.75" right="0.75" top="1" bottom="1" header="0.511811023622047" footer="0.511811023622047"/>
  <pageSetup paperSize="5"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109"/>
  <sheetViews>
    <sheetView showFormulas="false" showGridLines="false" showRowColHeaders="false" showZeros="false" rightToLeft="false" tabSelected="false" showOutlineSymbols="false" defaultGridColor="true" view="normal" topLeftCell="A1" colorId="64" zoomScale="150" zoomScaleNormal="150" zoomScalePageLayoutView="100" workbookViewId="0">
      <pane xSplit="0" ySplit="2" topLeftCell="A3" activePane="bottomLeft" state="frozen"/>
      <selection pane="topLeft" activeCell="A1" activeCellId="0" sqref="A1"/>
      <selection pane="bottomLeft" activeCell="B2" activeCellId="0" sqref="B2"/>
    </sheetView>
  </sheetViews>
  <sheetFormatPr defaultColWidth="8.54296875" defaultRowHeight="12.75" customHeight="false" zeroHeight="false" outlineLevelRow="0" outlineLevelCol="0"/>
  <cols>
    <col collapsed="false" customWidth="true" hidden="false" outlineLevel="0" max="1" min="1" style="0" width="5.29"/>
    <col collapsed="false" customWidth="true" hidden="false" outlineLevel="0" max="2" min="2" style="145" width="59.43"/>
    <col collapsed="false" customWidth="true" hidden="false" outlineLevel="0" max="4" min="4" style="0" width="10.29"/>
    <col collapsed="false" customWidth="true" hidden="false" outlineLevel="0" max="5" min="5" style="0" width="10.14"/>
    <col collapsed="false" customWidth="true" hidden="false" outlineLevel="0" max="6" min="6" style="0" width="14.71"/>
    <col collapsed="false" customWidth="true" hidden="false" outlineLevel="0" max="7" min="7" style="0" width="14.29"/>
  </cols>
  <sheetData>
    <row r="2" customFormat="false" ht="17.35" hidden="false" customHeight="false" outlineLevel="0" collapsed="false">
      <c r="B2" s="157" t="s">
        <v>328</v>
      </c>
    </row>
    <row r="3" customFormat="false" ht="14.25" hidden="false" customHeight="true" outlineLevel="0" collapsed="false">
      <c r="B3" s="157"/>
    </row>
    <row r="4" customFormat="false" ht="14.25" hidden="false" customHeight="true" outlineLevel="0" collapsed="false">
      <c r="B4" s="177" t="s">
        <v>329</v>
      </c>
    </row>
    <row r="5" customFormat="false" ht="14.25" hidden="false" customHeight="true" outlineLevel="0" collapsed="false">
      <c r="B5" s="157"/>
    </row>
    <row r="6" s="119" customFormat="true" ht="12.75" hidden="false" customHeight="false" outlineLevel="0" collapsed="false">
      <c r="B6" s="159" t="s">
        <v>330</v>
      </c>
    </row>
    <row r="7" customFormat="false" ht="10.5" hidden="false" customHeight="true" outlineLevel="0" collapsed="false">
      <c r="B7" s="178"/>
    </row>
    <row r="8" customFormat="false" ht="15" hidden="false" customHeight="true" outlineLevel="0" collapsed="false">
      <c r="B8" s="159" t="s">
        <v>331</v>
      </c>
    </row>
    <row r="9" customFormat="false" ht="9" hidden="false" customHeight="true" outlineLevel="0" collapsed="false">
      <c r="B9" s="178"/>
    </row>
    <row r="10" customFormat="false" ht="15" hidden="false" customHeight="true" outlineLevel="0" collapsed="false">
      <c r="B10" s="159" t="s">
        <v>332</v>
      </c>
    </row>
    <row r="11" customFormat="false" ht="10.5" hidden="false" customHeight="true" outlineLevel="0" collapsed="false">
      <c r="B11" s="178"/>
    </row>
    <row r="12" customFormat="false" ht="25.5" hidden="false" customHeight="true" outlineLevel="0" collapsed="false">
      <c r="B12" s="159" t="s">
        <v>333</v>
      </c>
    </row>
    <row r="13" customFormat="false" ht="10.5" hidden="false" customHeight="true" outlineLevel="0" collapsed="false">
      <c r="B13" s="178"/>
    </row>
    <row r="14" customFormat="false" ht="13.5" hidden="false" customHeight="true" outlineLevel="0" collapsed="false">
      <c r="B14" s="159" t="s">
        <v>334</v>
      </c>
    </row>
    <row r="15" customFormat="false" ht="10.5" hidden="false" customHeight="true" outlineLevel="0" collapsed="false">
      <c r="B15" s="178"/>
    </row>
    <row r="16" s="119" customFormat="true" ht="12.75" hidden="false" customHeight="false" outlineLevel="0" collapsed="false">
      <c r="B16" s="175" t="s">
        <v>335</v>
      </c>
    </row>
    <row r="17" s="119" customFormat="true" ht="12.75" hidden="false" customHeight="false" outlineLevel="0" collapsed="false">
      <c r="B17" s="175"/>
    </row>
    <row r="18" customFormat="false" ht="15" hidden="false" customHeight="true" outlineLevel="0" collapsed="false">
      <c r="B18" s="159" t="s">
        <v>336</v>
      </c>
    </row>
    <row r="19" customFormat="false" ht="10.5" hidden="false" customHeight="true" outlineLevel="0" collapsed="false">
      <c r="B19" s="178"/>
    </row>
    <row r="20" s="119" customFormat="true" ht="12.75" hidden="false" customHeight="false" outlineLevel="0" collapsed="false">
      <c r="B20" s="179" t="s">
        <v>337</v>
      </c>
    </row>
    <row r="21" customFormat="false" ht="9" hidden="false" customHeight="true" outlineLevel="0" collapsed="false">
      <c r="B21" s="180"/>
    </row>
    <row r="22" s="119" customFormat="true" ht="12.75" hidden="false" customHeight="false" outlineLevel="0" collapsed="false">
      <c r="B22" s="175" t="s">
        <v>338</v>
      </c>
    </row>
    <row r="23" s="119" customFormat="true" ht="13.8" hidden="false" customHeight="false" outlineLevel="0" collapsed="false">
      <c r="B23" s="181"/>
    </row>
    <row r="24" customFormat="false" ht="10.5" hidden="false" customHeight="true" outlineLevel="0" collapsed="false"/>
    <row r="25" customFormat="false" ht="17.35" hidden="false" customHeight="false" outlineLevel="0" collapsed="false">
      <c r="B25" s="157" t="s">
        <v>339</v>
      </c>
    </row>
    <row r="26" customFormat="false" ht="15" hidden="false" customHeight="false" outlineLevel="0" collapsed="false">
      <c r="B26" s="182"/>
    </row>
    <row r="27" customFormat="false" ht="15" hidden="false" customHeight="false" outlineLevel="0" collapsed="false">
      <c r="B27" s="182" t="s">
        <v>340</v>
      </c>
    </row>
    <row r="28" customFormat="false" ht="9.75" hidden="false" customHeight="true" outlineLevel="0" collapsed="false"/>
    <row r="29" customFormat="false" ht="93" hidden="false" customHeight="true" outlineLevel="0" collapsed="false">
      <c r="B29" s="7" t="s">
        <v>341</v>
      </c>
    </row>
    <row r="30" customFormat="false" ht="10.5" hidden="false" customHeight="true" outlineLevel="0" collapsed="false">
      <c r="B30" s="183"/>
    </row>
    <row r="31" customFormat="false" ht="38.25" hidden="false" customHeight="true" outlineLevel="0" collapsed="false">
      <c r="B31" s="184" t="s">
        <v>342</v>
      </c>
    </row>
    <row r="32" customFormat="false" ht="6.75" hidden="false" customHeight="true" outlineLevel="0" collapsed="false">
      <c r="B32" s="184"/>
    </row>
    <row r="33" customFormat="false" ht="12.75" hidden="false" customHeight="true" outlineLevel="0" collapsed="false">
      <c r="B33" s="184" t="s">
        <v>343</v>
      </c>
    </row>
    <row r="34" customFormat="false" ht="12.75" hidden="false" customHeight="false" outlineLevel="0" collapsed="false">
      <c r="B34" s="184" t="s">
        <v>344</v>
      </c>
    </row>
    <row r="35" customFormat="false" ht="12.75" hidden="false" customHeight="false" outlineLevel="0" collapsed="false">
      <c r="B35" s="185" t="s">
        <v>345</v>
      </c>
    </row>
    <row r="36" customFormat="false" ht="12.75" hidden="false" customHeight="false" outlineLevel="0" collapsed="false">
      <c r="B36" s="185" t="s">
        <v>346</v>
      </c>
    </row>
    <row r="37" customFormat="false" ht="12.75" hidden="false" customHeight="false" outlineLevel="0" collapsed="false">
      <c r="B37" s="185" t="s">
        <v>347</v>
      </c>
    </row>
    <row r="38" customFormat="false" ht="12.75" hidden="false" customHeight="false" outlineLevel="0" collapsed="false">
      <c r="B38" s="185" t="s">
        <v>348</v>
      </c>
    </row>
    <row r="39" customFormat="false" ht="12.75" hidden="false" customHeight="false" outlineLevel="0" collapsed="false">
      <c r="B39" s="185" t="s">
        <v>349</v>
      </c>
    </row>
    <row r="40" customFormat="false" ht="12.75" hidden="false" customHeight="false" outlineLevel="0" collapsed="false">
      <c r="B40" s="185" t="s">
        <v>350</v>
      </c>
    </row>
    <row r="41" customFormat="false" ht="12.75" hidden="false" customHeight="false" outlineLevel="0" collapsed="false">
      <c r="B41" s="185" t="s">
        <v>351</v>
      </c>
    </row>
    <row r="42" customFormat="false" ht="12.75" hidden="false" customHeight="false" outlineLevel="0" collapsed="false">
      <c r="B42" s="185" t="s">
        <v>352</v>
      </c>
    </row>
    <row r="43" customFormat="false" ht="12.75" hidden="false" customHeight="false" outlineLevel="0" collapsed="false">
      <c r="B43" s="185" t="s">
        <v>353</v>
      </c>
    </row>
    <row r="44" customFormat="false" ht="12.75" hidden="false" customHeight="false" outlineLevel="0" collapsed="false">
      <c r="B44" s="186" t="s">
        <v>354</v>
      </c>
    </row>
    <row r="45" customFormat="false" ht="12.75" hidden="false" customHeight="false" outlineLevel="0" collapsed="false">
      <c r="B45" s="186" t="s">
        <v>355</v>
      </c>
    </row>
    <row r="46" customFormat="false" ht="12.75" hidden="false" customHeight="false" outlineLevel="0" collapsed="false">
      <c r="B46" s="186" t="s">
        <v>356</v>
      </c>
    </row>
    <row r="48" customFormat="false" ht="24.05" hidden="false" customHeight="false" outlineLevel="0" collapsed="false">
      <c r="B48" s="7" t="s">
        <v>357</v>
      </c>
    </row>
    <row r="49" customFormat="false" ht="12.75" hidden="false" customHeight="false" outlineLevel="0" collapsed="false">
      <c r="B49" s="7"/>
    </row>
    <row r="50" customFormat="false" ht="35.5" hidden="false" customHeight="false" outlineLevel="0" collapsed="false">
      <c r="B50" s="7" t="s">
        <v>358</v>
      </c>
    </row>
    <row r="51" customFormat="false" ht="12.75" hidden="false" customHeight="false" outlineLevel="0" collapsed="false">
      <c r="B51" s="7"/>
    </row>
    <row r="52" customFormat="false" ht="58.4" hidden="false" customHeight="false" outlineLevel="0" collapsed="false">
      <c r="B52" s="7" t="s">
        <v>359</v>
      </c>
    </row>
    <row r="54" customFormat="false" ht="12.75" hidden="false" customHeight="false" outlineLevel="0" collapsed="false">
      <c r="B54" s="187" t="s">
        <v>360</v>
      </c>
    </row>
    <row r="55" customFormat="false" ht="12.75" hidden="false" customHeight="false" outlineLevel="0" collapsed="false">
      <c r="B55" s="187" t="s">
        <v>361</v>
      </c>
    </row>
    <row r="56" customFormat="false" ht="12.75" hidden="false" customHeight="false" outlineLevel="0" collapsed="false">
      <c r="B56" s="187" t="s">
        <v>362</v>
      </c>
    </row>
    <row r="57" customFormat="false" ht="12.75" hidden="false" customHeight="false" outlineLevel="0" collapsed="false">
      <c r="B57" s="187"/>
    </row>
    <row r="58" s="187" customFormat="true" ht="12.75" hidden="false" customHeight="false" outlineLevel="0" collapsed="false">
      <c r="B58" s="175" t="s">
        <v>363</v>
      </c>
    </row>
    <row r="61" customFormat="false" ht="9.75" hidden="false" customHeight="true" outlineLevel="0" collapsed="false"/>
    <row r="62" customFormat="false" ht="15" hidden="false" customHeight="true" outlineLevel="0" collapsed="false">
      <c r="B62" s="182" t="s">
        <v>364</v>
      </c>
    </row>
    <row r="63" customFormat="false" ht="9.75" hidden="false" customHeight="true" outlineLevel="0" collapsed="false"/>
    <row r="64" customFormat="false" ht="58.4" hidden="false" customHeight="false" outlineLevel="0" collapsed="false">
      <c r="B64" s="7" t="s">
        <v>365</v>
      </c>
    </row>
    <row r="65" customFormat="false" ht="12.75" hidden="false" customHeight="false" outlineLevel="0" collapsed="false">
      <c r="B65" s="7"/>
    </row>
    <row r="66" customFormat="false" ht="35.5" hidden="false" customHeight="false" outlineLevel="0" collapsed="false">
      <c r="B66" s="7" t="s">
        <v>366</v>
      </c>
    </row>
    <row r="67" customFormat="false" ht="7.5" hidden="false" customHeight="true" outlineLevel="0" collapsed="false"/>
    <row r="68" customFormat="false" ht="12.75" hidden="false" customHeight="false" outlineLevel="0" collapsed="false">
      <c r="B68" s="187" t="s">
        <v>367</v>
      </c>
    </row>
    <row r="69" customFormat="false" ht="12.75" hidden="false" customHeight="false" outlineLevel="0" collapsed="false">
      <c r="B69" s="187" t="s">
        <v>368</v>
      </c>
    </row>
    <row r="70" customFormat="false" ht="12.75" hidden="false" customHeight="false" outlineLevel="0" collapsed="false">
      <c r="B70" s="187" t="s">
        <v>369</v>
      </c>
    </row>
    <row r="71" customFormat="false" ht="12.75" hidden="false" customHeight="false" outlineLevel="0" collapsed="false">
      <c r="B71" s="187" t="s">
        <v>370</v>
      </c>
    </row>
    <row r="72" customFormat="false" ht="12.75" hidden="false" customHeight="false" outlineLevel="0" collapsed="false">
      <c r="B72" s="187" t="s">
        <v>371</v>
      </c>
    </row>
    <row r="73" customFormat="false" ht="12.75" hidden="false" customHeight="false" outlineLevel="0" collapsed="false">
      <c r="B73" s="187" t="s">
        <v>372</v>
      </c>
    </row>
    <row r="75" customFormat="false" ht="35.5" hidden="false" customHeight="false" outlineLevel="0" collapsed="false">
      <c r="B75" s="7" t="s">
        <v>373</v>
      </c>
    </row>
    <row r="76" customFormat="false" ht="7.5" hidden="false" customHeight="true" outlineLevel="0" collapsed="false">
      <c r="B76" s="7"/>
    </row>
    <row r="77" customFormat="false" ht="46.95" hidden="false" customHeight="false" outlineLevel="0" collapsed="false">
      <c r="B77" s="7" t="s">
        <v>374</v>
      </c>
    </row>
    <row r="78" customFormat="false" ht="12.75" hidden="false" customHeight="false" outlineLevel="0" collapsed="false">
      <c r="B78" s="7"/>
    </row>
    <row r="79" customFormat="false" ht="12.75" hidden="false" customHeight="false" outlineLevel="0" collapsed="false">
      <c r="B79" s="7"/>
    </row>
    <row r="80" customFormat="false" ht="15" hidden="false" customHeight="false" outlineLevel="0" collapsed="false">
      <c r="B80" s="182" t="s">
        <v>375</v>
      </c>
    </row>
    <row r="81" customFormat="false" ht="6.75" hidden="false" customHeight="true" outlineLevel="0" collapsed="false"/>
    <row r="82" customFormat="false" ht="69.85" hidden="false" customHeight="false" outlineLevel="0" collapsed="false">
      <c r="B82" s="7" t="s">
        <v>376</v>
      </c>
    </row>
    <row r="84" s="187" customFormat="true" ht="12.75" hidden="false" customHeight="false" outlineLevel="0" collapsed="false">
      <c r="B84" s="187" t="s">
        <v>377</v>
      </c>
    </row>
    <row r="85" s="187" customFormat="true" ht="12.75" hidden="false" customHeight="false" outlineLevel="0" collapsed="false">
      <c r="B85" s="187" t="s">
        <v>378</v>
      </c>
    </row>
    <row r="86" s="187" customFormat="true" ht="12.75" hidden="false" customHeight="false" outlineLevel="0" collapsed="false">
      <c r="B86" s="187" t="s">
        <v>379</v>
      </c>
    </row>
    <row r="87" s="187" customFormat="true" ht="12.75" hidden="false" customHeight="false" outlineLevel="0" collapsed="false">
      <c r="B87" s="187" t="s">
        <v>380</v>
      </c>
    </row>
    <row r="89" s="187" customFormat="true" ht="12.75" hidden="false" customHeight="false" outlineLevel="0" collapsed="false">
      <c r="B89" s="187" t="s">
        <v>381</v>
      </c>
    </row>
    <row r="91" s="187" customFormat="true" ht="12.75" hidden="false" customHeight="false" outlineLevel="0" collapsed="false">
      <c r="B91" s="187" t="s">
        <v>362</v>
      </c>
    </row>
    <row r="92" s="187" customFormat="true" ht="12.75" hidden="false" customHeight="false" outlineLevel="0" collapsed="false"/>
    <row r="93" s="187" customFormat="true" ht="12.75" hidden="false" customHeight="false" outlineLevel="0" collapsed="false">
      <c r="B93" s="175" t="s">
        <v>363</v>
      </c>
    </row>
    <row r="96" s="87" customFormat="true" ht="15" hidden="false" customHeight="false" outlineLevel="0" collapsed="false">
      <c r="B96" s="177" t="s">
        <v>382</v>
      </c>
    </row>
    <row r="99" customFormat="false" ht="15" hidden="false" customHeight="true" outlineLevel="0" collapsed="false">
      <c r="B99" s="151" t="s">
        <v>383</v>
      </c>
      <c r="C99" s="4"/>
    </row>
    <row r="100" customFormat="false" ht="9.75" hidden="false" customHeight="true" outlineLevel="0" collapsed="false">
      <c r="B100" s="188"/>
      <c r="C100" s="4"/>
    </row>
    <row r="101" customFormat="false" ht="13.8" hidden="false" customHeight="false" outlineLevel="0" collapsed="false">
      <c r="B101" s="9" t="s">
        <v>384</v>
      </c>
      <c r="C101" s="2"/>
    </row>
    <row r="102" customFormat="false" ht="13.8" hidden="false" customHeight="false" outlineLevel="0" collapsed="false">
      <c r="B102" s="9"/>
      <c r="C102" s="2"/>
    </row>
    <row r="103" customFormat="false" ht="25.3" hidden="false" customHeight="false" outlineLevel="0" collapsed="false">
      <c r="B103" s="9" t="s">
        <v>385</v>
      </c>
      <c r="C103" s="2"/>
    </row>
    <row r="104" customFormat="false" ht="13.8" hidden="false" customHeight="false" outlineLevel="0" collapsed="false">
      <c r="B104" s="9"/>
      <c r="C104" s="2"/>
    </row>
    <row r="105" customFormat="false" ht="37.3" hidden="false" customHeight="false" outlineLevel="0" collapsed="false">
      <c r="B105" s="9" t="s">
        <v>386</v>
      </c>
      <c r="C105" s="2"/>
    </row>
    <row r="106" customFormat="false" ht="9.75" hidden="false" customHeight="true" outlineLevel="0" collapsed="false">
      <c r="B106" s="9"/>
      <c r="C106" s="2"/>
    </row>
    <row r="107" customFormat="false" ht="31.5" hidden="false" customHeight="true" outlineLevel="0" collapsed="false">
      <c r="B107" s="9" t="s">
        <v>387</v>
      </c>
      <c r="C107" s="2"/>
    </row>
    <row r="108" customFormat="false" ht="10.5" hidden="false" customHeight="true" outlineLevel="0" collapsed="false">
      <c r="B108" s="9"/>
      <c r="C108" s="2"/>
    </row>
    <row r="109" customFormat="false" ht="13.8" hidden="false" customHeight="false" outlineLevel="0" collapsed="false">
      <c r="B109" s="9" t="s">
        <v>388</v>
      </c>
      <c r="C109" s="2"/>
    </row>
  </sheetData>
  <sheetProtection algorithmName="SHA-512" hashValue="U6HRahqPebdzvYqi59wLz5PKoKFHOoiZlDXUnDDOjKruYPF6bEZDO8nV15GKvsbM1mE9T8ml0r0FrNO1sbPFKQ==" saltValue="azJs9o3iiMl008NyvIwLgw==" spinCount="100000" sheet="true" objects="true" scenarios="true"/>
  <hyperlinks>
    <hyperlink ref="B4" r:id="rId1" display="JambalayaCalculator.com  (get latest version here)"/>
    <hyperlink ref="B6" r:id="rId2" location="18517983" display="Pochejp's Epic &quot;Jambalaya Gonzales Style&quot; (link)"/>
    <hyperlink ref="B8" r:id="rId3" display="Pochejp's &quot;Jambalaya Gonzales Style&quot; (pdf download)"/>
    <hyperlink ref="B10" r:id="rId4" display="Pochejp's &quot;Cracklins Gonzales Style&quot; (link)"/>
    <hyperlink ref="B12" r:id="rId5" display="TigerDoppings Food Board Recipe Collection ver. 9 (over 500 recipes)  (link)"/>
    <hyperlink ref="B14" r:id="rId6" display="MeridianDog's Recipe Collection (link)"/>
    <hyperlink ref="B16" r:id="rId7" display="Chemistry of Cast Iron Seasoning: A Science-Based How-To (link)"/>
    <hyperlink ref="B18" r:id="rId8" display="How to Grind Your Jambalaya Pot Smooth (link)"/>
    <hyperlink ref="B20" r:id="rId9" display="List of Louisiana Cookbooks Containing Recipes for Jambalaya With Tomatoes (pdf download)"/>
    <hyperlink ref="B22" r:id="rId10" display="New Orleans Cookbook Bibliography (pdf download)"/>
    <hyperlink ref="B58" r:id="rId11" display="Article About This Recipe on NOLA.com (Link)"/>
    <hyperlink ref="B93" r:id="rId12" display="Article About This Recipe on NOLA.com (Link)"/>
    <hyperlink ref="B96" r:id="rId13" display="Rat's Easy Crawfish Bread w/ Pics (link)"/>
  </hyperlinks>
  <printOptions headings="false" gridLines="false" gridLinesSet="true" horizontalCentered="false" verticalCentered="false"/>
  <pageMargins left="0.75" right="0.75" top="1" bottom="1" header="0.511811023622047" footer="0.511811023622047"/>
  <pageSetup paperSize="5"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41"/>
  <sheetViews>
    <sheetView showFormulas="false" showGridLines="false" showRowColHeaders="false" showZeros="false" rightToLeft="false" tabSelected="false" showOutlineSymbols="false" defaultGridColor="true" view="normal" topLeftCell="A1" colorId="64" zoomScale="100" zoomScaleNormal="100" zoomScalePageLayoutView="75" workbookViewId="0">
      <pane xSplit="0" ySplit="2" topLeftCell="A3" activePane="bottomLeft" state="frozen"/>
      <selection pane="topLeft" activeCell="A1" activeCellId="0" sqref="A1"/>
      <selection pane="bottomLeft" activeCell="N10" activeCellId="0" sqref="N10"/>
    </sheetView>
  </sheetViews>
  <sheetFormatPr defaultColWidth="9.00390625" defaultRowHeight="15" customHeight="false" zeroHeight="false" outlineLevelRow="0" outlineLevelCol="0"/>
  <cols>
    <col collapsed="false" customWidth="true" hidden="false" outlineLevel="0" max="1" min="1" style="12" width="6.43"/>
    <col collapsed="false" customWidth="true" hidden="false" outlineLevel="0" max="2" min="2" style="12" width="8.29"/>
    <col collapsed="false" customWidth="true" hidden="false" outlineLevel="0" max="3" min="3" style="12" width="13"/>
    <col collapsed="false" customWidth="true" hidden="false" outlineLevel="0" max="4" min="4" style="12" width="10"/>
    <col collapsed="false" customWidth="true" hidden="false" outlineLevel="0" max="5" min="5" style="12" width="10.29"/>
    <col collapsed="false" customWidth="true" hidden="false" outlineLevel="0" max="7" min="6" style="12" width="8.86"/>
    <col collapsed="false" customWidth="true" hidden="false" outlineLevel="0" max="8" min="8" style="12" width="8.42"/>
    <col collapsed="false" customWidth="true" hidden="false" outlineLevel="0" max="9" min="9" style="12" width="7.86"/>
    <col collapsed="false" customWidth="true" hidden="false" outlineLevel="0" max="10" min="10" style="12" width="8.86"/>
    <col collapsed="false" customWidth="true" hidden="false" outlineLevel="0" max="12" min="11" style="12" width="7.29"/>
    <col collapsed="false" customWidth="true" hidden="false" outlineLevel="0" max="15" min="13" style="12" width="10.71"/>
    <col collapsed="false" customWidth="false" hidden="false" outlineLevel="0" max="17" min="16" style="12" width="9"/>
    <col collapsed="false" customWidth="true" hidden="false" outlineLevel="0" max="22" min="18" style="12" width="10.71"/>
    <col collapsed="false" customWidth="false" hidden="false" outlineLevel="0" max="16384" min="23" style="12" width="9"/>
  </cols>
  <sheetData>
    <row r="1" customFormat="false" ht="22.05" hidden="false" customHeight="false" outlineLevel="0" collapsed="false">
      <c r="C1" s="13" t="s">
        <v>18</v>
      </c>
      <c r="D1" s="13"/>
      <c r="E1" s="13"/>
      <c r="F1" s="13"/>
      <c r="G1" s="13"/>
      <c r="H1" s="13"/>
      <c r="I1" s="13"/>
      <c r="J1" s="13"/>
      <c r="K1" s="14"/>
    </row>
    <row r="2" customFormat="false" ht="15" hidden="false" customHeight="false" outlineLevel="0" collapsed="false">
      <c r="C2" s="15" t="s">
        <v>19</v>
      </c>
      <c r="D2" s="15"/>
      <c r="E2" s="15"/>
      <c r="F2" s="15"/>
      <c r="G2" s="15"/>
      <c r="H2" s="15"/>
      <c r="I2" s="15"/>
      <c r="J2" s="15"/>
      <c r="K2" s="14"/>
    </row>
    <row r="3" customFormat="false" ht="33.75" hidden="false" customHeight="true" outlineLevel="0" collapsed="false">
      <c r="B3" s="16" t="s">
        <v>20</v>
      </c>
      <c r="C3" s="14"/>
      <c r="D3" s="14"/>
      <c r="E3" s="17" t="s">
        <v>21</v>
      </c>
      <c r="G3" s="14"/>
      <c r="H3" s="14"/>
      <c r="I3" s="14"/>
      <c r="J3" s="14"/>
      <c r="K3" s="14"/>
    </row>
    <row r="4" customFormat="false" ht="15.75" hidden="false" customHeight="true" outlineLevel="0" collapsed="false">
      <c r="B4" s="18"/>
      <c r="C4" s="19"/>
      <c r="D4" s="20" t="s">
        <v>22</v>
      </c>
      <c r="E4" s="21"/>
      <c r="G4" s="14"/>
      <c r="H4" s="19"/>
      <c r="I4" s="20" t="s">
        <v>23</v>
      </c>
      <c r="J4" s="22" t="n">
        <v>0.85</v>
      </c>
      <c r="M4" s="19"/>
    </row>
    <row r="5" customFormat="false" ht="15" hidden="false" customHeight="false" outlineLevel="0" collapsed="false">
      <c r="B5" s="18"/>
      <c r="C5" s="19"/>
      <c r="D5" s="20" t="s">
        <v>24</v>
      </c>
      <c r="E5" s="23"/>
      <c r="G5" s="14"/>
      <c r="H5" s="19"/>
      <c r="I5" s="20" t="s">
        <v>25</v>
      </c>
      <c r="J5" s="24" t="n">
        <f aca="false">E4+(E5*1.5)+(E6*2)+(E7*3)</f>
        <v>80</v>
      </c>
    </row>
    <row r="6" customFormat="false" ht="15" hidden="false" customHeight="false" outlineLevel="0" collapsed="false">
      <c r="B6" s="18"/>
      <c r="C6" s="19"/>
      <c r="D6" s="20" t="s">
        <v>26</v>
      </c>
      <c r="E6" s="23" t="n">
        <v>40</v>
      </c>
      <c r="G6" s="14"/>
      <c r="H6" s="19"/>
      <c r="I6" s="20" t="s">
        <v>27</v>
      </c>
      <c r="J6" s="24" t="n">
        <f aca="false">ROUNDUP((J5/16)*(1/J4),0)</f>
        <v>6</v>
      </c>
      <c r="K6" s="12" t="s">
        <v>28</v>
      </c>
    </row>
    <row r="7" customFormat="false" ht="15" hidden="false" customHeight="false" outlineLevel="0" collapsed="false">
      <c r="B7" s="18"/>
      <c r="C7" s="19"/>
      <c r="D7" s="20" t="s">
        <v>29</v>
      </c>
      <c r="E7" s="23"/>
      <c r="G7" s="14"/>
      <c r="H7" s="19"/>
      <c r="I7" s="25" t="s">
        <v>30</v>
      </c>
      <c r="J7" s="26" t="n">
        <f aca="false">J5/(J6*16)</f>
        <v>0.833333333333333</v>
      </c>
    </row>
    <row r="8" customFormat="false" ht="15" hidden="false" customHeight="false" outlineLevel="0" collapsed="false">
      <c r="B8" s="18"/>
      <c r="C8" s="19"/>
      <c r="D8" s="19"/>
      <c r="E8" s="20"/>
      <c r="F8" s="27"/>
      <c r="G8" s="14"/>
      <c r="H8" s="19"/>
      <c r="I8" s="25" t="s">
        <v>31</v>
      </c>
      <c r="J8" s="28" t="n">
        <f aca="false">(G18)/(G18+3.75)</f>
        <v>0.4</v>
      </c>
      <c r="K8" s="29"/>
    </row>
    <row r="9" customFormat="false" ht="15" hidden="false" customHeight="true" outlineLevel="0" collapsed="false"/>
    <row r="10" customFormat="false" ht="18.75" hidden="false" customHeight="true" outlineLevel="0" collapsed="false">
      <c r="B10" s="30" t="s">
        <v>32</v>
      </c>
      <c r="C10" s="31" t="s">
        <v>33</v>
      </c>
      <c r="D10" s="32" t="s">
        <v>34</v>
      </c>
      <c r="E10" s="32" t="s">
        <v>35</v>
      </c>
      <c r="F10" s="32" t="s">
        <v>36</v>
      </c>
      <c r="G10" s="33" t="s">
        <v>37</v>
      </c>
      <c r="I10" s="34" t="s">
        <v>28</v>
      </c>
      <c r="J10" s="35" t="s">
        <v>38</v>
      </c>
    </row>
    <row r="11" customFormat="false" ht="21" hidden="false" customHeight="true" outlineLevel="0" collapsed="false">
      <c r="B11" s="30"/>
      <c r="C11" s="30"/>
      <c r="D11" s="32"/>
      <c r="E11" s="32"/>
      <c r="F11" s="32"/>
      <c r="G11" s="32"/>
      <c r="I11" s="34"/>
      <c r="J11" s="34"/>
    </row>
    <row r="12" customFormat="false" ht="24" hidden="false" customHeight="true" outlineLevel="0" collapsed="false">
      <c r="B12" s="30"/>
      <c r="C12" s="30"/>
      <c r="D12" s="32"/>
      <c r="E12" s="32"/>
      <c r="F12" s="32"/>
      <c r="G12" s="32"/>
      <c r="I12" s="34"/>
      <c r="J12" s="34"/>
    </row>
    <row r="13" customFormat="false" ht="23.25" hidden="false" customHeight="true" outlineLevel="0" collapsed="false">
      <c r="B13" s="36" t="n">
        <v>0.33</v>
      </c>
      <c r="C13" s="36" t="n">
        <v>0.3</v>
      </c>
      <c r="D13" s="37" t="n">
        <v>0.15</v>
      </c>
      <c r="E13" s="37" t="n">
        <v>0.85</v>
      </c>
      <c r="F13" s="36" t="n">
        <v>0.75</v>
      </c>
      <c r="G13" s="36" t="n">
        <v>1</v>
      </c>
      <c r="I13" s="34" t="n">
        <v>1</v>
      </c>
      <c r="J13" s="38" t="n">
        <v>2</v>
      </c>
    </row>
    <row r="14" customFormat="false" ht="21" hidden="false" customHeight="true" outlineLevel="0" collapsed="false">
      <c r="B14" s="39" t="s">
        <v>39</v>
      </c>
      <c r="C14" s="39"/>
      <c r="D14" s="39"/>
      <c r="E14" s="39"/>
      <c r="F14" s="39"/>
      <c r="G14" s="39"/>
      <c r="I14" s="34" t="n">
        <v>2</v>
      </c>
      <c r="J14" s="38" t="n">
        <v>2</v>
      </c>
    </row>
    <row r="15" customFormat="false" ht="22.5" hidden="false" customHeight="true" outlineLevel="0" collapsed="false">
      <c r="B15" s="32" t="s">
        <v>40</v>
      </c>
      <c r="C15" s="32" t="s">
        <v>41</v>
      </c>
      <c r="D15" s="40" t="s">
        <v>42</v>
      </c>
      <c r="E15" s="40" t="s">
        <v>43</v>
      </c>
      <c r="F15" s="40" t="s">
        <v>44</v>
      </c>
      <c r="G15" s="30" t="s">
        <v>45</v>
      </c>
      <c r="I15" s="34" t="n">
        <v>3</v>
      </c>
      <c r="J15" s="38" t="n">
        <v>2</v>
      </c>
    </row>
    <row r="16" customFormat="false" ht="21" hidden="false" customHeight="true" outlineLevel="0" collapsed="false">
      <c r="B16" s="32"/>
      <c r="C16" s="32"/>
      <c r="D16" s="40"/>
      <c r="E16" s="40"/>
      <c r="F16" s="40"/>
      <c r="G16" s="30"/>
      <c r="I16" s="34" t="n">
        <v>4</v>
      </c>
      <c r="J16" s="38" t="n">
        <v>2</v>
      </c>
    </row>
    <row r="17" customFormat="false" ht="18.75" hidden="false" customHeight="true" outlineLevel="0" collapsed="false">
      <c r="B17" s="32"/>
      <c r="C17" s="32"/>
      <c r="D17" s="40"/>
      <c r="E17" s="40"/>
      <c r="F17" s="40"/>
      <c r="G17" s="30"/>
      <c r="H17" s="41"/>
      <c r="I17" s="34" t="n">
        <v>5</v>
      </c>
      <c r="J17" s="38" t="n">
        <v>2</v>
      </c>
    </row>
    <row r="18" customFormat="false" ht="19.5" hidden="false" customHeight="true" outlineLevel="0" collapsed="false">
      <c r="B18" s="36" t="n">
        <v>0.6</v>
      </c>
      <c r="C18" s="36" t="n">
        <v>0.9</v>
      </c>
      <c r="D18" s="36" t="n">
        <v>0.2</v>
      </c>
      <c r="E18" s="36" t="n">
        <v>0.1</v>
      </c>
      <c r="F18" s="36" t="n">
        <v>0.1</v>
      </c>
      <c r="G18" s="36" t="n">
        <v>2.5</v>
      </c>
      <c r="H18" s="41"/>
      <c r="I18" s="34" t="n">
        <v>6</v>
      </c>
      <c r="J18" s="38" t="n">
        <v>2</v>
      </c>
    </row>
    <row r="19" customFormat="false" ht="16.5" hidden="false" customHeight="true" outlineLevel="0" collapsed="false">
      <c r="B19" s="42"/>
      <c r="C19" s="42"/>
      <c r="D19" s="43"/>
      <c r="E19" s="43"/>
      <c r="F19" s="43"/>
      <c r="G19" s="41"/>
      <c r="H19" s="41"/>
      <c r="I19" s="34" t="n">
        <v>7</v>
      </c>
      <c r="J19" s="38" t="n">
        <v>2</v>
      </c>
    </row>
    <row r="20" customFormat="false" ht="16.5" hidden="false" customHeight="true" outlineLevel="0" collapsed="false">
      <c r="B20" s="42"/>
      <c r="C20" s="42"/>
      <c r="D20" s="43"/>
      <c r="E20" s="43"/>
      <c r="F20" s="43"/>
      <c r="G20" s="41"/>
      <c r="H20" s="41"/>
      <c r="I20" s="34" t="n">
        <v>8</v>
      </c>
      <c r="J20" s="38" t="n">
        <v>2</v>
      </c>
    </row>
    <row r="21" customFormat="false" ht="19.5" hidden="false" customHeight="true" outlineLevel="0" collapsed="false">
      <c r="B21" s="44" t="s">
        <v>46</v>
      </c>
      <c r="C21" s="44"/>
      <c r="D21" s="44"/>
      <c r="E21" s="44"/>
      <c r="F21" s="44"/>
      <c r="G21" s="44"/>
      <c r="I21" s="34" t="n">
        <v>9</v>
      </c>
      <c r="J21" s="38" t="n">
        <v>2</v>
      </c>
    </row>
    <row r="22" customFormat="false" ht="19.5" hidden="false" customHeight="true" outlineLevel="0" collapsed="false">
      <c r="B22" s="45"/>
      <c r="C22" s="46"/>
      <c r="D22" s="46"/>
      <c r="E22" s="46"/>
      <c r="F22" s="46"/>
      <c r="G22" s="47"/>
      <c r="I22" s="34" t="n">
        <v>10</v>
      </c>
      <c r="J22" s="38" t="n">
        <v>1.9</v>
      </c>
    </row>
    <row r="23" customFormat="false" ht="16.5" hidden="false" customHeight="true" outlineLevel="0" collapsed="false">
      <c r="B23" s="48" t="n">
        <f aca="false">(J5*J8)/2</f>
        <v>16</v>
      </c>
      <c r="C23" s="49" t="s">
        <v>47</v>
      </c>
      <c r="G23" s="50"/>
      <c r="I23" s="34" t="n">
        <v>11</v>
      </c>
      <c r="J23" s="38" t="n">
        <v>1.9</v>
      </c>
    </row>
    <row r="24" customFormat="false" ht="16.5" hidden="false" customHeight="true" outlineLevel="0" collapsed="false">
      <c r="B24" s="51" t="n">
        <f aca="false">(J5*(1-J8))/7.5</f>
        <v>6.4</v>
      </c>
      <c r="C24" s="49" t="s">
        <v>48</v>
      </c>
      <c r="D24" s="52" t="n">
        <f aca="false">B24*2.5</f>
        <v>16</v>
      </c>
      <c r="E24" s="19" t="s">
        <v>49</v>
      </c>
      <c r="F24" s="19"/>
      <c r="G24" s="53"/>
      <c r="I24" s="34" t="n">
        <v>12</v>
      </c>
      <c r="J24" s="38" t="n">
        <v>1.9</v>
      </c>
    </row>
    <row r="25" customFormat="false" ht="16.5" hidden="false" customHeight="true" outlineLevel="0" collapsed="false">
      <c r="B25" s="51" t="n">
        <f aca="false">(VLOOKUP(J6,$I$13:$J$37,2,0)*D24/4)</f>
        <v>8</v>
      </c>
      <c r="C25" s="54" t="s">
        <v>50</v>
      </c>
      <c r="D25" s="55"/>
      <c r="E25" s="55"/>
      <c r="F25" s="14"/>
      <c r="G25" s="56"/>
      <c r="I25" s="34" t="n">
        <v>13</v>
      </c>
      <c r="J25" s="38" t="n">
        <v>1.9</v>
      </c>
    </row>
    <row r="26" customFormat="false" ht="16.5" hidden="false" customHeight="true" outlineLevel="0" collapsed="false">
      <c r="B26" s="48" t="n">
        <f aca="false">B25*4*B13</f>
        <v>10.56</v>
      </c>
      <c r="C26" s="57" t="s">
        <v>51</v>
      </c>
      <c r="D26" s="55"/>
      <c r="E26" s="55"/>
      <c r="F26" s="14"/>
      <c r="G26" s="56"/>
      <c r="I26" s="34" t="n">
        <v>14</v>
      </c>
      <c r="J26" s="38" t="n">
        <v>1.9</v>
      </c>
    </row>
    <row r="27" customFormat="false" ht="16.5" hidden="false" customHeight="true" outlineLevel="0" collapsed="false">
      <c r="B27" s="48" t="n">
        <f aca="false">C13*D24</f>
        <v>4.8</v>
      </c>
      <c r="C27" s="58" t="s">
        <v>52</v>
      </c>
      <c r="D27" s="55"/>
      <c r="E27" s="55"/>
      <c r="F27" s="14"/>
      <c r="G27" s="56"/>
      <c r="I27" s="34" t="n">
        <v>15</v>
      </c>
      <c r="J27" s="38" t="n">
        <v>1.8</v>
      </c>
    </row>
    <row r="28" customFormat="false" ht="15" hidden="false" customHeight="false" outlineLevel="0" collapsed="false">
      <c r="B28" s="48" t="n">
        <f aca="false">D28/3.75</f>
        <v>1.45066666666667</v>
      </c>
      <c r="C28" s="59" t="s">
        <v>48</v>
      </c>
      <c r="D28" s="52" t="n">
        <f aca="false">E13*B24</f>
        <v>5.44</v>
      </c>
      <c r="E28" s="49" t="s">
        <v>53</v>
      </c>
      <c r="F28" s="19"/>
      <c r="G28" s="56"/>
      <c r="I28" s="34" t="n">
        <v>16</v>
      </c>
      <c r="J28" s="38" t="n">
        <v>1.8</v>
      </c>
    </row>
    <row r="29" customFormat="false" ht="15" hidden="false" customHeight="false" outlineLevel="0" collapsed="false">
      <c r="B29" s="48" t="n">
        <f aca="false">F13*J5/16</f>
        <v>3.75</v>
      </c>
      <c r="C29" s="58" t="s">
        <v>54</v>
      </c>
      <c r="D29" s="55"/>
      <c r="E29" s="55"/>
      <c r="F29" s="14"/>
      <c r="G29" s="53"/>
      <c r="H29" s="41"/>
      <c r="I29" s="34" t="n">
        <v>17</v>
      </c>
      <c r="J29" s="38" t="n">
        <v>1.8</v>
      </c>
    </row>
    <row r="30" customFormat="false" ht="15" hidden="false" customHeight="false" outlineLevel="0" collapsed="false">
      <c r="B30" s="48" t="n">
        <f aca="false">G13*J5/16</f>
        <v>5</v>
      </c>
      <c r="C30" s="49" t="s">
        <v>55</v>
      </c>
      <c r="D30" s="55"/>
      <c r="E30" s="55"/>
      <c r="F30" s="55"/>
      <c r="G30" s="53"/>
      <c r="H30" s="41"/>
      <c r="I30" s="34" t="n">
        <v>18</v>
      </c>
      <c r="J30" s="38" t="n">
        <v>1.8</v>
      </c>
    </row>
    <row r="31" customFormat="false" ht="15" hidden="false" customHeight="false" outlineLevel="0" collapsed="false">
      <c r="B31" s="48" t="n">
        <f aca="false">B18*(J5/16)</f>
        <v>3</v>
      </c>
      <c r="C31" s="58" t="s">
        <v>56</v>
      </c>
      <c r="D31" s="55"/>
      <c r="E31" s="55"/>
      <c r="F31" s="55"/>
      <c r="G31" s="60"/>
      <c r="H31" s="46"/>
      <c r="I31" s="34" t="n">
        <v>19</v>
      </c>
      <c r="J31" s="38" t="n">
        <v>1.8</v>
      </c>
    </row>
    <row r="32" customFormat="false" ht="15" hidden="false" customHeight="false" outlineLevel="0" collapsed="false">
      <c r="B32" s="48" t="n">
        <f aca="false">D32*0.66</f>
        <v>0.495</v>
      </c>
      <c r="C32" s="58" t="s">
        <v>57</v>
      </c>
      <c r="D32" s="52" t="n">
        <f aca="false">D13*(cupsjam/16)</f>
        <v>0.75</v>
      </c>
      <c r="E32" s="19" t="s">
        <v>58</v>
      </c>
      <c r="F32" s="55"/>
      <c r="G32" s="60"/>
      <c r="H32" s="46"/>
      <c r="I32" s="34" t="n">
        <v>20</v>
      </c>
      <c r="J32" s="38" t="n">
        <v>1.8</v>
      </c>
    </row>
    <row r="33" customFormat="false" ht="15" hidden="false" customHeight="false" outlineLevel="0" collapsed="false">
      <c r="B33" s="61" t="n">
        <f aca="false">(D24*C18)</f>
        <v>14.4</v>
      </c>
      <c r="C33" s="58" t="s">
        <v>59</v>
      </c>
      <c r="D33" s="62" t="n">
        <f aca="false">B33*0.02083</f>
        <v>0.299952</v>
      </c>
      <c r="E33" s="19" t="s">
        <v>60</v>
      </c>
      <c r="F33" s="55"/>
      <c r="G33" s="60"/>
      <c r="H33" s="46"/>
      <c r="I33" s="34" t="n">
        <v>21</v>
      </c>
      <c r="J33" s="38" t="n">
        <v>1.8</v>
      </c>
    </row>
    <row r="34" customFormat="false" ht="15" hidden="false" customHeight="false" outlineLevel="0" collapsed="false">
      <c r="B34" s="48" t="n">
        <f aca="false">D18*D24</f>
        <v>3.2</v>
      </c>
      <c r="C34" s="58" t="s">
        <v>61</v>
      </c>
      <c r="D34" s="55"/>
      <c r="E34" s="55"/>
      <c r="F34" s="55"/>
      <c r="G34" s="60"/>
      <c r="H34" s="46"/>
      <c r="I34" s="63" t="n">
        <v>22</v>
      </c>
      <c r="J34" s="64" t="n">
        <v>1.8</v>
      </c>
    </row>
    <row r="35" customFormat="false" ht="15" hidden="false" customHeight="false" outlineLevel="0" collapsed="false">
      <c r="B35" s="48" t="n">
        <f aca="false">E18*D24</f>
        <v>1.6</v>
      </c>
      <c r="C35" s="58" t="s">
        <v>62</v>
      </c>
      <c r="D35" s="55"/>
      <c r="E35" s="55"/>
      <c r="F35" s="14"/>
      <c r="G35" s="60"/>
      <c r="H35" s="46"/>
      <c r="I35" s="63" t="n">
        <v>23</v>
      </c>
      <c r="J35" s="64" t="n">
        <v>1.8</v>
      </c>
    </row>
    <row r="36" customFormat="false" ht="15" hidden="false" customHeight="false" outlineLevel="0" collapsed="false">
      <c r="B36" s="48" t="n">
        <f aca="false">F18*D24</f>
        <v>1.6</v>
      </c>
      <c r="C36" s="58" t="s">
        <v>63</v>
      </c>
      <c r="D36" s="55"/>
      <c r="E36" s="55"/>
      <c r="F36" s="55"/>
      <c r="G36" s="60"/>
      <c r="H36" s="46"/>
      <c r="I36" s="63" t="n">
        <v>24</v>
      </c>
      <c r="J36" s="64" t="n">
        <v>1.8</v>
      </c>
    </row>
    <row r="37" customFormat="false" ht="15" hidden="false" customHeight="false" outlineLevel="0" collapsed="false">
      <c r="B37" s="65"/>
      <c r="C37" s="66"/>
      <c r="D37" s="66"/>
      <c r="E37" s="66"/>
      <c r="F37" s="66"/>
      <c r="G37" s="67"/>
      <c r="H37" s="46"/>
      <c r="I37" s="63" t="n">
        <v>25</v>
      </c>
      <c r="J37" s="64" t="n">
        <v>1.8</v>
      </c>
    </row>
    <row r="38" customFormat="false" ht="15" hidden="false" customHeight="false" outlineLevel="0" collapsed="false">
      <c r="F38" s="46"/>
      <c r="G38" s="46"/>
      <c r="H38" s="46"/>
    </row>
    <row r="39" customFormat="false" ht="15" hidden="false" customHeight="false" outlineLevel="0" collapsed="false">
      <c r="F39" s="46"/>
      <c r="G39" s="46"/>
      <c r="H39" s="46"/>
    </row>
    <row r="40" customFormat="false" ht="15" hidden="false" customHeight="false" outlineLevel="0" collapsed="false">
      <c r="F40" s="46"/>
      <c r="G40" s="46"/>
      <c r="H40" s="46"/>
    </row>
    <row r="41" customFormat="false" ht="15.75" hidden="false" customHeight="false" outlineLevel="0" collapsed="false">
      <c r="C41" s="68"/>
    </row>
  </sheetData>
  <sheetProtection sheet="true" password="cb64" objects="true" scenarios="true"/>
  <mergeCells count="18">
    <mergeCell ref="C1:J1"/>
    <mergeCell ref="C2:J2"/>
    <mergeCell ref="B10:B12"/>
    <mergeCell ref="C10:C12"/>
    <mergeCell ref="D10:D12"/>
    <mergeCell ref="E10:E12"/>
    <mergeCell ref="F10:F12"/>
    <mergeCell ref="G10:G12"/>
    <mergeCell ref="I10:I12"/>
    <mergeCell ref="J10:J12"/>
    <mergeCell ref="B14:G14"/>
    <mergeCell ref="B15:B17"/>
    <mergeCell ref="C15:C17"/>
    <mergeCell ref="D15:D17"/>
    <mergeCell ref="E15:E17"/>
    <mergeCell ref="F15:F17"/>
    <mergeCell ref="G15:G17"/>
    <mergeCell ref="B21:G21"/>
  </mergeCells>
  <dataValidations count="3">
    <dataValidation allowBlank="true" error="Enter a number between 1 and 100." errorStyle="warning" errorTitle="Zero Alert" operator="between" showDropDown="false" showErrorMessage="true" showInputMessage="true" sqref="J4" type="none">
      <formula1>0</formula1>
      <formula2>0</formula2>
    </dataValidation>
    <dataValidation allowBlank="true" error="Whoa!  That's gonna be a little spicy, don't you think?" errorStyle="warning" errorTitle="Too hot" operator="lessThan" showDropDown="false" showErrorMessage="true" showInputMessage="true" sqref="D18 C19:C20" type="decimal">
      <formula1>1</formula1>
      <formula2>0</formula2>
    </dataValidation>
    <dataValidation allowBlank="true" error="Liquid to rice ratio should be between 1.5 and 2" errorStyle="warning" errorTitle="Ratio" operator="between" showDropDown="false" showErrorMessage="true" showInputMessage="true" sqref="J13:J26 J28:J33" type="none">
      <formula1>0</formula1>
      <formula2>0</formula2>
    </dataValidation>
  </dataValidations>
  <printOptions headings="false" gridLines="false" gridLinesSet="true" horizontalCentered="true" verticalCentered="false"/>
  <pageMargins left="1.02986111111111" right="0.95" top="0.890277777777778" bottom="0.7"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41"/>
  <sheetViews>
    <sheetView showFormulas="false" showGridLines="false" showRowColHeaders="false" showZeros="false" rightToLeft="false" tabSelected="false" showOutlineSymbols="false" defaultGridColor="true" view="normal" topLeftCell="A1" colorId="64" zoomScale="100" zoomScaleNormal="100" zoomScalePageLayoutView="75" workbookViewId="0">
      <pane xSplit="0" ySplit="2" topLeftCell="A18" activePane="bottomLeft" state="frozen"/>
      <selection pane="topLeft" activeCell="A1" activeCellId="0" sqref="A1"/>
      <selection pane="bottomLeft" activeCell="I24" activeCellId="0" sqref="I24"/>
    </sheetView>
  </sheetViews>
  <sheetFormatPr defaultColWidth="9.00390625" defaultRowHeight="15" customHeight="false" zeroHeight="false" outlineLevelRow="0" outlineLevelCol="0"/>
  <cols>
    <col collapsed="false" customWidth="true" hidden="false" outlineLevel="0" max="1" min="1" style="12" width="6.85"/>
    <col collapsed="false" customWidth="true" hidden="false" outlineLevel="0" max="2" min="2" style="12" width="8.29"/>
    <col collapsed="false" customWidth="true" hidden="false" outlineLevel="0" max="3" min="3" style="12" width="13.15"/>
    <col collapsed="false" customWidth="true" hidden="false" outlineLevel="0" max="4" min="4" style="12" width="10"/>
    <col collapsed="false" customWidth="true" hidden="false" outlineLevel="0" max="5" min="5" style="12" width="10.29"/>
    <col collapsed="false" customWidth="true" hidden="false" outlineLevel="0" max="7" min="6" style="12" width="8.86"/>
    <col collapsed="false" customWidth="true" hidden="false" outlineLevel="0" max="8" min="8" style="12" width="7.42"/>
    <col collapsed="false" customWidth="true" hidden="false" outlineLevel="0" max="10" min="9" style="12" width="8.86"/>
    <col collapsed="false" customWidth="true" hidden="false" outlineLevel="0" max="12" min="11" style="12" width="7.29"/>
    <col collapsed="false" customWidth="true" hidden="false" outlineLevel="0" max="15" min="13" style="12" width="10.71"/>
    <col collapsed="false" customWidth="false" hidden="false" outlineLevel="0" max="17" min="16" style="12" width="9"/>
    <col collapsed="false" customWidth="true" hidden="false" outlineLevel="0" max="22" min="18" style="12" width="10.71"/>
    <col collapsed="false" customWidth="false" hidden="false" outlineLevel="0" max="16384" min="23" style="12" width="9"/>
  </cols>
  <sheetData>
    <row r="1" customFormat="false" ht="22.05" hidden="false" customHeight="false" outlineLevel="0" collapsed="false">
      <c r="C1" s="69" t="s">
        <v>64</v>
      </c>
      <c r="D1" s="69"/>
      <c r="E1" s="69"/>
      <c r="F1" s="69"/>
      <c r="G1" s="69"/>
      <c r="H1" s="69"/>
      <c r="I1" s="69"/>
      <c r="J1" s="69"/>
      <c r="K1" s="14"/>
    </row>
    <row r="2" customFormat="false" ht="15" hidden="false" customHeight="false" outlineLevel="0" collapsed="false">
      <c r="C2" s="70" t="s">
        <v>19</v>
      </c>
      <c r="D2" s="70"/>
      <c r="E2" s="70"/>
      <c r="F2" s="70"/>
      <c r="G2" s="70"/>
      <c r="H2" s="70"/>
      <c r="I2" s="70"/>
      <c r="J2" s="70"/>
      <c r="K2" s="14"/>
    </row>
    <row r="3" customFormat="false" ht="33.75" hidden="false" customHeight="true" outlineLevel="0" collapsed="false">
      <c r="B3" s="16" t="s">
        <v>20</v>
      </c>
      <c r="C3" s="14"/>
      <c r="F3" s="71" t="s">
        <v>21</v>
      </c>
      <c r="G3" s="14"/>
      <c r="H3" s="72" t="s">
        <v>65</v>
      </c>
      <c r="K3" s="14"/>
    </row>
    <row r="4" customFormat="false" ht="15.75" hidden="false" customHeight="true" outlineLevel="0" collapsed="false">
      <c r="B4" s="18"/>
      <c r="C4" s="20" t="s">
        <v>66</v>
      </c>
      <c r="D4" s="23" t="n">
        <v>2.5</v>
      </c>
      <c r="E4" s="19" t="s">
        <v>67</v>
      </c>
      <c r="F4" s="73" t="n">
        <f aca="false">cupsjam</f>
        <v>36</v>
      </c>
      <c r="G4" s="54" t="s">
        <v>68</v>
      </c>
      <c r="M4" s="19"/>
    </row>
    <row r="5" customFormat="false" ht="15" hidden="false" customHeight="false" outlineLevel="0" collapsed="false">
      <c r="B5" s="18"/>
      <c r="C5" s="20" t="s">
        <v>69</v>
      </c>
      <c r="D5" s="22" t="n">
        <v>0.9</v>
      </c>
      <c r="F5" s="24" t="n">
        <f aca="false">cupsjam/1.5</f>
        <v>24</v>
      </c>
      <c r="G5" s="54" t="s">
        <v>70</v>
      </c>
    </row>
    <row r="6" customFormat="false" ht="15" hidden="false" customHeight="false" outlineLevel="0" collapsed="false">
      <c r="B6" s="18"/>
      <c r="C6" s="20" t="s">
        <v>71</v>
      </c>
      <c r="D6" s="24" t="n">
        <f aca="false">potsize*16*maxfill</f>
        <v>36</v>
      </c>
      <c r="E6" s="19" t="s">
        <v>72</v>
      </c>
      <c r="F6" s="24" t="n">
        <f aca="false">cupsjam/2</f>
        <v>18</v>
      </c>
      <c r="G6" s="54" t="s">
        <v>73</v>
      </c>
    </row>
    <row r="7" customFormat="false" ht="15" hidden="false" customHeight="false" outlineLevel="0" collapsed="false">
      <c r="B7" s="18"/>
      <c r="C7" s="25" t="s">
        <v>31</v>
      </c>
      <c r="D7" s="28" t="n">
        <f aca="false">(G18)/(G18+3.75)</f>
        <v>0.4</v>
      </c>
      <c r="F7" s="24" t="n">
        <f aca="false">cupsjam/3</f>
        <v>12</v>
      </c>
      <c r="G7" s="54" t="s">
        <v>29</v>
      </c>
    </row>
    <row r="8" customFormat="false" ht="15" hidden="false" customHeight="false" outlineLevel="0" collapsed="false">
      <c r="B8" s="18"/>
      <c r="C8" s="19"/>
      <c r="D8" s="19"/>
      <c r="E8" s="20"/>
      <c r="G8" s="74"/>
      <c r="H8" s="19"/>
      <c r="I8" s="19"/>
      <c r="J8" s="25"/>
      <c r="K8" s="29"/>
    </row>
    <row r="9" customFormat="false" ht="15" hidden="false" customHeight="true" outlineLevel="0" collapsed="false"/>
    <row r="10" customFormat="false" ht="18.75" hidden="false" customHeight="true" outlineLevel="0" collapsed="false">
      <c r="B10" s="30" t="s">
        <v>32</v>
      </c>
      <c r="C10" s="31" t="s">
        <v>33</v>
      </c>
      <c r="D10" s="32" t="s">
        <v>34</v>
      </c>
      <c r="E10" s="32" t="s">
        <v>35</v>
      </c>
      <c r="F10" s="32" t="s">
        <v>36</v>
      </c>
      <c r="G10" s="33" t="s">
        <v>37</v>
      </c>
      <c r="I10" s="34" t="s">
        <v>28</v>
      </c>
      <c r="J10" s="35" t="s">
        <v>38</v>
      </c>
    </row>
    <row r="11" customFormat="false" ht="21" hidden="false" customHeight="true" outlineLevel="0" collapsed="false">
      <c r="B11" s="30"/>
      <c r="C11" s="30"/>
      <c r="D11" s="32"/>
      <c r="E11" s="32"/>
      <c r="F11" s="32"/>
      <c r="G11" s="32"/>
      <c r="I11" s="34"/>
      <c r="J11" s="34"/>
    </row>
    <row r="12" customFormat="false" ht="24" hidden="false" customHeight="true" outlineLevel="0" collapsed="false">
      <c r="B12" s="30"/>
      <c r="C12" s="30"/>
      <c r="D12" s="32"/>
      <c r="E12" s="32"/>
      <c r="F12" s="32"/>
      <c r="G12" s="32"/>
      <c r="I12" s="34"/>
      <c r="J12" s="34"/>
    </row>
    <row r="13" customFormat="false" ht="23.25" hidden="false" customHeight="true" outlineLevel="0" collapsed="false">
      <c r="B13" s="36" t="n">
        <v>0.33</v>
      </c>
      <c r="C13" s="36" t="n">
        <v>0.3</v>
      </c>
      <c r="D13" s="37" t="n">
        <v>0.15</v>
      </c>
      <c r="E13" s="37" t="n">
        <v>0.85</v>
      </c>
      <c r="F13" s="36" t="n">
        <v>0.75</v>
      </c>
      <c r="G13" s="36" t="n">
        <v>1</v>
      </c>
      <c r="I13" s="34" t="n">
        <v>1</v>
      </c>
      <c r="J13" s="38" t="n">
        <v>2</v>
      </c>
    </row>
    <row r="14" customFormat="false" ht="21" hidden="false" customHeight="true" outlineLevel="0" collapsed="false">
      <c r="B14" s="39" t="s">
        <v>39</v>
      </c>
      <c r="C14" s="39"/>
      <c r="D14" s="39"/>
      <c r="E14" s="39"/>
      <c r="F14" s="39"/>
      <c r="G14" s="39"/>
      <c r="I14" s="34" t="n">
        <v>2</v>
      </c>
      <c r="J14" s="38" t="n">
        <v>2</v>
      </c>
    </row>
    <row r="15" customFormat="false" ht="22.5" hidden="false" customHeight="true" outlineLevel="0" collapsed="false">
      <c r="B15" s="32" t="s">
        <v>40</v>
      </c>
      <c r="C15" s="32" t="s">
        <v>41</v>
      </c>
      <c r="D15" s="40" t="s">
        <v>42</v>
      </c>
      <c r="E15" s="40" t="s">
        <v>43</v>
      </c>
      <c r="F15" s="40" t="s">
        <v>44</v>
      </c>
      <c r="G15" s="30" t="s">
        <v>45</v>
      </c>
      <c r="I15" s="34" t="n">
        <v>3</v>
      </c>
      <c r="J15" s="38" t="n">
        <v>2</v>
      </c>
    </row>
    <row r="16" customFormat="false" ht="21" hidden="false" customHeight="true" outlineLevel="0" collapsed="false">
      <c r="B16" s="32"/>
      <c r="C16" s="32"/>
      <c r="D16" s="40"/>
      <c r="E16" s="40"/>
      <c r="F16" s="40"/>
      <c r="G16" s="30"/>
      <c r="I16" s="34" t="n">
        <v>4</v>
      </c>
      <c r="J16" s="38" t="n">
        <v>2</v>
      </c>
    </row>
    <row r="17" customFormat="false" ht="18.75" hidden="false" customHeight="true" outlineLevel="0" collapsed="false">
      <c r="B17" s="32"/>
      <c r="C17" s="32"/>
      <c r="D17" s="40"/>
      <c r="E17" s="40"/>
      <c r="F17" s="40"/>
      <c r="G17" s="30"/>
      <c r="H17" s="41"/>
      <c r="I17" s="34" t="n">
        <v>5</v>
      </c>
      <c r="J17" s="38" t="n">
        <v>2</v>
      </c>
    </row>
    <row r="18" customFormat="false" ht="19.5" hidden="false" customHeight="true" outlineLevel="0" collapsed="false">
      <c r="B18" s="36" t="n">
        <v>0.6</v>
      </c>
      <c r="C18" s="36" t="n">
        <v>0.9</v>
      </c>
      <c r="D18" s="36" t="n">
        <v>0.2</v>
      </c>
      <c r="E18" s="36" t="n">
        <v>0.1</v>
      </c>
      <c r="F18" s="36" t="n">
        <v>0.1</v>
      </c>
      <c r="G18" s="36" t="n">
        <v>2.5</v>
      </c>
      <c r="H18" s="41"/>
      <c r="I18" s="34" t="n">
        <v>6</v>
      </c>
      <c r="J18" s="38" t="n">
        <v>2</v>
      </c>
    </row>
    <row r="19" customFormat="false" ht="16.5" hidden="false" customHeight="true" outlineLevel="0" collapsed="false">
      <c r="B19" s="42"/>
      <c r="C19" s="42"/>
      <c r="D19" s="43"/>
      <c r="E19" s="43"/>
      <c r="F19" s="43"/>
      <c r="G19" s="41"/>
      <c r="H19" s="41"/>
      <c r="I19" s="34" t="n">
        <v>7</v>
      </c>
      <c r="J19" s="38" t="n">
        <v>2</v>
      </c>
    </row>
    <row r="20" customFormat="false" ht="16.5" hidden="false" customHeight="true" outlineLevel="0" collapsed="false">
      <c r="B20" s="42"/>
      <c r="C20" s="42"/>
      <c r="D20" s="43"/>
      <c r="E20" s="43"/>
      <c r="F20" s="43"/>
      <c r="G20" s="41"/>
      <c r="H20" s="41"/>
      <c r="I20" s="34" t="n">
        <v>8</v>
      </c>
      <c r="J20" s="38" t="n">
        <v>2</v>
      </c>
    </row>
    <row r="21" customFormat="false" ht="19.5" hidden="false" customHeight="true" outlineLevel="0" collapsed="false">
      <c r="B21" s="44" t="s">
        <v>46</v>
      </c>
      <c r="C21" s="44"/>
      <c r="D21" s="44"/>
      <c r="E21" s="44"/>
      <c r="F21" s="44"/>
      <c r="G21" s="44"/>
      <c r="I21" s="34" t="n">
        <v>9</v>
      </c>
      <c r="J21" s="38" t="n">
        <v>2</v>
      </c>
    </row>
    <row r="22" customFormat="false" ht="19.5" hidden="false" customHeight="true" outlineLevel="0" collapsed="false">
      <c r="B22" s="45"/>
      <c r="C22" s="46"/>
      <c r="D22" s="46"/>
      <c r="E22" s="46"/>
      <c r="F22" s="46"/>
      <c r="G22" s="47"/>
      <c r="I22" s="34" t="n">
        <v>10</v>
      </c>
      <c r="J22" s="38" t="n">
        <v>1.9</v>
      </c>
    </row>
    <row r="23" customFormat="false" ht="16.5" hidden="false" customHeight="true" outlineLevel="0" collapsed="false">
      <c r="B23" s="51" t="n">
        <f aca="false">(cupsjam*D7)/2</f>
        <v>7.2</v>
      </c>
      <c r="C23" s="49" t="s">
        <v>47</v>
      </c>
      <c r="G23" s="50"/>
      <c r="I23" s="34" t="n">
        <v>11</v>
      </c>
      <c r="J23" s="38" t="n">
        <v>1.9</v>
      </c>
    </row>
    <row r="24" customFormat="false" ht="16.5" hidden="false" customHeight="true" outlineLevel="0" collapsed="false">
      <c r="B24" s="51" t="n">
        <f aca="false">(cupsjam*(1-D7))/7.5</f>
        <v>2.88</v>
      </c>
      <c r="C24" s="49" t="s">
        <v>48</v>
      </c>
      <c r="D24" s="62" t="n">
        <f aca="false">B24*2.5</f>
        <v>7.2</v>
      </c>
      <c r="E24" s="19" t="s">
        <v>49</v>
      </c>
      <c r="F24" s="19"/>
      <c r="G24" s="53"/>
      <c r="I24" s="34" t="n">
        <v>12</v>
      </c>
      <c r="J24" s="38" t="n">
        <v>1.9</v>
      </c>
    </row>
    <row r="25" customFormat="false" ht="16.5" hidden="false" customHeight="true" outlineLevel="0" collapsed="false">
      <c r="B25" s="51" t="e">
        <f aca="false">(VLOOKUP(potsize,$I$13:$J$37,2,0)*D24/4)</f>
        <v>#N/A</v>
      </c>
      <c r="C25" s="54" t="s">
        <v>50</v>
      </c>
      <c r="D25" s="55"/>
      <c r="E25" s="55"/>
      <c r="F25" s="14"/>
      <c r="G25" s="56"/>
      <c r="I25" s="34" t="n">
        <v>13</v>
      </c>
      <c r="J25" s="38" t="n">
        <v>1.9</v>
      </c>
    </row>
    <row r="26" customFormat="false" ht="16.5" hidden="false" customHeight="true" outlineLevel="0" collapsed="false">
      <c r="B26" s="48" t="e">
        <f aca="false">B25*4*B13</f>
        <v>#N/A</v>
      </c>
      <c r="C26" s="57" t="s">
        <v>51</v>
      </c>
      <c r="D26" s="55"/>
      <c r="E26" s="55"/>
      <c r="F26" s="14"/>
      <c r="G26" s="56"/>
      <c r="I26" s="34" t="n">
        <v>14</v>
      </c>
      <c r="J26" s="38" t="n">
        <v>1.9</v>
      </c>
    </row>
    <row r="27" customFormat="false" ht="16.5" hidden="false" customHeight="true" outlineLevel="0" collapsed="false">
      <c r="B27" s="48" t="n">
        <f aca="false">C13*D24</f>
        <v>2.16</v>
      </c>
      <c r="C27" s="58" t="s">
        <v>52</v>
      </c>
      <c r="D27" s="55"/>
      <c r="E27" s="55"/>
      <c r="F27" s="14"/>
      <c r="G27" s="56"/>
      <c r="I27" s="34" t="n">
        <v>15</v>
      </c>
      <c r="J27" s="38" t="n">
        <v>1.8</v>
      </c>
    </row>
    <row r="28" customFormat="false" ht="15" hidden="false" customHeight="false" outlineLevel="0" collapsed="false">
      <c r="B28" s="48" t="n">
        <f aca="false">D28/3.75</f>
        <v>0.6528</v>
      </c>
      <c r="C28" s="59" t="s">
        <v>48</v>
      </c>
      <c r="D28" s="52" t="n">
        <f aca="false">E13*B24</f>
        <v>2.448</v>
      </c>
      <c r="E28" s="49" t="s">
        <v>53</v>
      </c>
      <c r="F28" s="19"/>
      <c r="G28" s="56"/>
      <c r="I28" s="34" t="n">
        <v>16</v>
      </c>
      <c r="J28" s="38" t="n">
        <v>1.8</v>
      </c>
    </row>
    <row r="29" customFormat="false" ht="15" hidden="false" customHeight="false" outlineLevel="0" collapsed="false">
      <c r="B29" s="48" t="n">
        <f aca="false">F13*cupsjam/16</f>
        <v>1.6875</v>
      </c>
      <c r="C29" s="58" t="s">
        <v>54</v>
      </c>
      <c r="D29" s="55"/>
      <c r="E29" s="55"/>
      <c r="F29" s="14"/>
      <c r="G29" s="53"/>
      <c r="H29" s="41"/>
      <c r="I29" s="34" t="n">
        <v>17</v>
      </c>
      <c r="J29" s="38" t="n">
        <v>1.8</v>
      </c>
    </row>
    <row r="30" customFormat="false" ht="15" hidden="false" customHeight="false" outlineLevel="0" collapsed="false">
      <c r="B30" s="48" t="n">
        <f aca="false">G13*cupsjam/16</f>
        <v>2.25</v>
      </c>
      <c r="C30" s="49" t="s">
        <v>55</v>
      </c>
      <c r="D30" s="55"/>
      <c r="E30" s="55"/>
      <c r="F30" s="55"/>
      <c r="G30" s="53"/>
      <c r="H30" s="41"/>
      <c r="I30" s="34" t="n">
        <v>18</v>
      </c>
      <c r="J30" s="38" t="n">
        <v>1.8</v>
      </c>
    </row>
    <row r="31" customFormat="false" ht="15" hidden="false" customHeight="false" outlineLevel="0" collapsed="false">
      <c r="B31" s="48" t="n">
        <f aca="false">B18*(cupsjam/16)</f>
        <v>1.35</v>
      </c>
      <c r="C31" s="58" t="s">
        <v>56</v>
      </c>
      <c r="D31" s="55"/>
      <c r="E31" s="55"/>
      <c r="F31" s="55"/>
      <c r="G31" s="60"/>
      <c r="H31" s="46"/>
      <c r="I31" s="34" t="n">
        <v>19</v>
      </c>
      <c r="J31" s="38" t="n">
        <v>1.8</v>
      </c>
    </row>
    <row r="32" customFormat="false" ht="15" hidden="false" customHeight="false" outlineLevel="0" collapsed="false">
      <c r="B32" s="48" t="n">
        <f aca="false">D32*0.66</f>
        <v>0.22275</v>
      </c>
      <c r="C32" s="58" t="s">
        <v>57</v>
      </c>
      <c r="D32" s="52" t="n">
        <f aca="false">D13*(cupsjam/16)</f>
        <v>0.3375</v>
      </c>
      <c r="E32" s="19" t="s">
        <v>58</v>
      </c>
      <c r="F32" s="55"/>
      <c r="G32" s="60"/>
      <c r="H32" s="46"/>
      <c r="I32" s="34" t="n">
        <v>20</v>
      </c>
      <c r="J32" s="38" t="n">
        <v>1.8</v>
      </c>
    </row>
    <row r="33" customFormat="false" ht="15" hidden="false" customHeight="false" outlineLevel="0" collapsed="false">
      <c r="B33" s="61" t="n">
        <f aca="false">(D24*C18)</f>
        <v>6.48</v>
      </c>
      <c r="C33" s="58" t="s">
        <v>59</v>
      </c>
      <c r="D33" s="62" t="n">
        <f aca="false">B33*0.02083</f>
        <v>0.1349784</v>
      </c>
      <c r="E33" s="19" t="s">
        <v>60</v>
      </c>
      <c r="F33" s="55"/>
      <c r="G33" s="60"/>
      <c r="H33" s="46"/>
      <c r="I33" s="34" t="n">
        <v>21</v>
      </c>
      <c r="J33" s="38" t="n">
        <v>1.8</v>
      </c>
    </row>
    <row r="34" customFormat="false" ht="15" hidden="false" customHeight="false" outlineLevel="0" collapsed="false">
      <c r="B34" s="48" t="n">
        <f aca="false">D18*D24</f>
        <v>1.44</v>
      </c>
      <c r="C34" s="58" t="s">
        <v>61</v>
      </c>
      <c r="D34" s="55"/>
      <c r="E34" s="55"/>
      <c r="F34" s="55"/>
      <c r="G34" s="60"/>
      <c r="H34" s="46"/>
      <c r="I34" s="63" t="n">
        <v>22</v>
      </c>
      <c r="J34" s="64" t="n">
        <v>1.8</v>
      </c>
    </row>
    <row r="35" customFormat="false" ht="15" hidden="false" customHeight="false" outlineLevel="0" collapsed="false">
      <c r="B35" s="48" t="n">
        <f aca="false">E18*D24</f>
        <v>0.72</v>
      </c>
      <c r="C35" s="58" t="s">
        <v>62</v>
      </c>
      <c r="D35" s="55"/>
      <c r="E35" s="55"/>
      <c r="F35" s="14"/>
      <c r="G35" s="60"/>
      <c r="H35" s="46"/>
      <c r="I35" s="63" t="n">
        <v>23</v>
      </c>
      <c r="J35" s="64" t="n">
        <v>1.8</v>
      </c>
    </row>
    <row r="36" customFormat="false" ht="15" hidden="false" customHeight="false" outlineLevel="0" collapsed="false">
      <c r="B36" s="48" t="n">
        <f aca="false">F18*D24</f>
        <v>0.72</v>
      </c>
      <c r="C36" s="58" t="s">
        <v>63</v>
      </c>
      <c r="D36" s="55"/>
      <c r="E36" s="55"/>
      <c r="F36" s="55"/>
      <c r="G36" s="60"/>
      <c r="H36" s="46"/>
      <c r="I36" s="63" t="n">
        <v>24</v>
      </c>
      <c r="J36" s="64" t="n">
        <v>1.8</v>
      </c>
    </row>
    <row r="37" customFormat="false" ht="15" hidden="false" customHeight="false" outlineLevel="0" collapsed="false">
      <c r="B37" s="65"/>
      <c r="C37" s="66"/>
      <c r="D37" s="66"/>
      <c r="E37" s="66"/>
      <c r="F37" s="66"/>
      <c r="G37" s="67"/>
      <c r="H37" s="46"/>
      <c r="I37" s="63" t="n">
        <v>25</v>
      </c>
      <c r="J37" s="64" t="n">
        <v>1.8</v>
      </c>
    </row>
    <row r="38" customFormat="false" ht="15" hidden="false" customHeight="false" outlineLevel="0" collapsed="false">
      <c r="F38" s="46"/>
      <c r="G38" s="46"/>
      <c r="H38" s="46"/>
    </row>
    <row r="39" customFormat="false" ht="15" hidden="false" customHeight="false" outlineLevel="0" collapsed="false">
      <c r="F39" s="46"/>
      <c r="G39" s="46"/>
      <c r="H39" s="46"/>
    </row>
    <row r="40" customFormat="false" ht="15" hidden="false" customHeight="false" outlineLevel="0" collapsed="false">
      <c r="F40" s="46"/>
      <c r="G40" s="46"/>
      <c r="H40" s="46"/>
    </row>
    <row r="41" customFormat="false" ht="15.75" hidden="false" customHeight="false" outlineLevel="0" collapsed="false">
      <c r="C41" s="68"/>
    </row>
  </sheetData>
  <sheetProtection sheet="true" password="cb64" objects="true" scenarios="true"/>
  <mergeCells count="18">
    <mergeCell ref="C1:J1"/>
    <mergeCell ref="C2:J2"/>
    <mergeCell ref="B10:B12"/>
    <mergeCell ref="C10:C12"/>
    <mergeCell ref="D10:D12"/>
    <mergeCell ref="E10:E12"/>
    <mergeCell ref="F10:F12"/>
    <mergeCell ref="G10:G12"/>
    <mergeCell ref="I10:I12"/>
    <mergeCell ref="J10:J12"/>
    <mergeCell ref="B14:G14"/>
    <mergeCell ref="B15:B17"/>
    <mergeCell ref="C15:C17"/>
    <mergeCell ref="D15:D17"/>
    <mergeCell ref="E15:E17"/>
    <mergeCell ref="F15:F17"/>
    <mergeCell ref="G15:G17"/>
    <mergeCell ref="B21:G21"/>
  </mergeCells>
  <dataValidations count="3">
    <dataValidation allowBlank="true" error="Enter a number between 1 and 100." errorStyle="warning" errorTitle="Zero Alert" operator="between" showDropDown="false" showErrorMessage="true" showInputMessage="true" sqref="D5" type="none">
      <formula1>0</formula1>
      <formula2>0</formula2>
    </dataValidation>
    <dataValidation allowBlank="true" error="Whoa!  That's gonna be a little spicy, don't you think?" errorStyle="warning" errorTitle="Too hot" operator="lessThan" showDropDown="false" showErrorMessage="true" showInputMessage="true" sqref="D18 C19:C20" type="decimal">
      <formula1>1</formula1>
      <formula2>0</formula2>
    </dataValidation>
    <dataValidation allowBlank="true" error="Liquid to rice ratio should be between 1.5 and 2" errorStyle="warning" errorTitle="Ratio" operator="between" showDropDown="false" showErrorMessage="true" showInputMessage="true" sqref="J13:J26 J28:J33" type="none">
      <formula1>0</formula1>
      <formula2>0</formula2>
    </dataValidation>
  </dataValidations>
  <printOptions headings="false" gridLines="false" gridLinesSet="true" horizontalCentered="true" verticalCentered="false"/>
  <pageMargins left="0.479861111111111" right="0.479861111111111" top="0.659722222222222" bottom="0.7"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41"/>
  <sheetViews>
    <sheetView showFormulas="false" showGridLines="false" showRowColHeaders="false" showZeros="false" rightToLeft="false" tabSelected="false" showOutlineSymbols="fals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G5" activeCellId="0" sqref="G5"/>
    </sheetView>
  </sheetViews>
  <sheetFormatPr defaultColWidth="9.00390625" defaultRowHeight="12.75" customHeight="false" zeroHeight="false" outlineLevelRow="0" outlineLevelCol="0"/>
  <cols>
    <col collapsed="false" customWidth="true" hidden="false" outlineLevel="0" max="1" min="1" style="0" width="5"/>
    <col collapsed="false" customWidth="true" hidden="false" outlineLevel="0" max="2" min="2" style="0" width="7.86"/>
    <col collapsed="false" customWidth="true" hidden="false" outlineLevel="0" max="3" min="3" style="0" width="12.71"/>
    <col collapsed="false" customWidth="true" hidden="false" outlineLevel="0" max="5" min="4" style="0" width="10.42"/>
    <col collapsed="false" customWidth="true" hidden="false" outlineLevel="0" max="6" min="6" style="0" width="6.71"/>
    <col collapsed="false" customWidth="true" hidden="false" outlineLevel="0" max="7" min="7" style="0" width="11"/>
    <col collapsed="false" customWidth="true" hidden="false" outlineLevel="0" max="9" min="8" style="0" width="10.42"/>
    <col collapsed="false" customWidth="true" hidden="false" outlineLevel="0" max="10" min="10" style="0" width="8.71"/>
  </cols>
  <sheetData>
    <row r="1" customFormat="false" ht="22.05" hidden="false" customHeight="false" outlineLevel="0" collapsed="false">
      <c r="B1" s="75"/>
      <c r="C1" s="76" t="s">
        <v>74</v>
      </c>
      <c r="D1" s="76"/>
      <c r="E1" s="76"/>
      <c r="F1" s="76"/>
      <c r="G1" s="76"/>
      <c r="H1" s="76"/>
      <c r="I1" s="76"/>
      <c r="J1" s="76"/>
    </row>
    <row r="2" customFormat="false" ht="15" hidden="false" customHeight="false" outlineLevel="0" collapsed="false">
      <c r="B2" s="75"/>
      <c r="C2" s="77" t="s">
        <v>19</v>
      </c>
      <c r="D2" s="77"/>
      <c r="E2" s="77"/>
      <c r="F2" s="77"/>
      <c r="G2" s="77"/>
      <c r="H2" s="77"/>
      <c r="I2" s="77"/>
      <c r="J2" s="77"/>
    </row>
    <row r="3" customFormat="false" ht="29.25" hidden="false" customHeight="true" outlineLevel="0" collapsed="false">
      <c r="B3" s="78" t="s">
        <v>20</v>
      </c>
      <c r="C3" s="79"/>
      <c r="D3" s="80"/>
      <c r="E3" s="80"/>
      <c r="F3" s="80"/>
      <c r="G3" s="80"/>
      <c r="H3" s="80"/>
      <c r="I3" s="80"/>
      <c r="J3" s="80"/>
    </row>
    <row r="4" customFormat="false" ht="15" hidden="false" customHeight="false" outlineLevel="0" collapsed="false">
      <c r="B4" s="75"/>
      <c r="C4" s="79"/>
      <c r="D4" s="81" t="n">
        <v>18</v>
      </c>
      <c r="E4" s="82" t="s">
        <v>47</v>
      </c>
      <c r="F4" s="75"/>
      <c r="G4" s="75"/>
      <c r="H4" s="75"/>
      <c r="I4" s="83"/>
      <c r="J4" s="80"/>
    </row>
    <row r="5" customFormat="false" ht="15" hidden="false" customHeight="false" outlineLevel="0" collapsed="false">
      <c r="B5" s="75"/>
      <c r="C5" s="79"/>
      <c r="D5" s="84" t="n">
        <v>6</v>
      </c>
      <c r="E5" s="82" t="s">
        <v>75</v>
      </c>
      <c r="F5" s="85"/>
      <c r="G5" s="86"/>
      <c r="H5" s="86"/>
      <c r="I5" s="86"/>
      <c r="J5" s="80"/>
    </row>
    <row r="6" customFormat="false" ht="15.75" hidden="false" customHeight="true" outlineLevel="0" collapsed="false">
      <c r="B6" s="75"/>
      <c r="C6" s="87"/>
      <c r="F6" s="75"/>
      <c r="G6" s="87"/>
      <c r="H6" s="87"/>
      <c r="I6" s="87"/>
      <c r="J6" s="88" t="s">
        <v>21</v>
      </c>
    </row>
    <row r="7" customFormat="false" ht="15" hidden="false" customHeight="false" outlineLevel="0" collapsed="false">
      <c r="B7" s="89"/>
      <c r="D7" s="90" t="s">
        <v>23</v>
      </c>
      <c r="E7" s="91" t="n">
        <v>1</v>
      </c>
      <c r="G7" s="87"/>
      <c r="H7" s="86"/>
      <c r="I7" s="90" t="s">
        <v>22</v>
      </c>
      <c r="J7" s="92" t="n">
        <f aca="false">E8</f>
        <v>81</v>
      </c>
    </row>
    <row r="8" customFormat="false" ht="15" hidden="false" customHeight="false" outlineLevel="0" collapsed="false">
      <c r="B8" s="89"/>
      <c r="D8" s="90" t="s">
        <v>76</v>
      </c>
      <c r="E8" s="93" t="n">
        <f aca="false">(D4*2)+(D5*7.5)</f>
        <v>81</v>
      </c>
      <c r="F8" s="0" t="s">
        <v>72</v>
      </c>
      <c r="G8" s="87"/>
      <c r="H8" s="86"/>
      <c r="I8" s="90" t="s">
        <v>24</v>
      </c>
      <c r="J8" s="93" t="n">
        <f aca="false">E8/1.5</f>
        <v>54</v>
      </c>
    </row>
    <row r="9" customFormat="false" ht="15" hidden="false" customHeight="false" outlineLevel="0" collapsed="false">
      <c r="B9" s="89"/>
      <c r="D9" s="94" t="s">
        <v>77</v>
      </c>
      <c r="E9" s="95" t="n">
        <f aca="false">(D4*2)/E8</f>
        <v>0.444444444444444</v>
      </c>
      <c r="G9" s="87"/>
      <c r="H9" s="86"/>
      <c r="I9" s="90" t="s">
        <v>26</v>
      </c>
      <c r="J9" s="93" t="n">
        <f aca="false">E8/2</f>
        <v>40.5</v>
      </c>
    </row>
    <row r="10" customFormat="false" ht="15" hidden="false" customHeight="false" outlineLevel="0" collapsed="false">
      <c r="B10" s="89"/>
      <c r="D10" s="90" t="s">
        <v>27</v>
      </c>
      <c r="E10" s="93" t="n">
        <f aca="false">ROUNDUP((E8/16)*(1/E7),0)</f>
        <v>6</v>
      </c>
      <c r="F10" s="0" t="s">
        <v>67</v>
      </c>
      <c r="G10" s="87"/>
      <c r="H10" s="86"/>
      <c r="I10" s="90" t="s">
        <v>29</v>
      </c>
      <c r="J10" s="93" t="n">
        <f aca="false">E8/3</f>
        <v>27</v>
      </c>
    </row>
    <row r="11" customFormat="false" ht="15" hidden="false" customHeight="false" outlineLevel="0" collapsed="false">
      <c r="B11" s="89"/>
      <c r="D11" s="94" t="s">
        <v>30</v>
      </c>
      <c r="E11" s="96" t="n">
        <f aca="false">E8/(E10*16)</f>
        <v>0.84375</v>
      </c>
      <c r="G11" s="87"/>
      <c r="H11" s="86"/>
    </row>
    <row r="14" customFormat="false" ht="15" hidden="false" customHeight="true" outlineLevel="0" collapsed="false">
      <c r="B14" s="97" t="s">
        <v>32</v>
      </c>
      <c r="C14" s="98" t="s">
        <v>33</v>
      </c>
      <c r="D14" s="99" t="s">
        <v>34</v>
      </c>
      <c r="E14" s="99" t="s">
        <v>35</v>
      </c>
      <c r="F14" s="99" t="s">
        <v>36</v>
      </c>
      <c r="G14" s="100" t="s">
        <v>37</v>
      </c>
      <c r="H14" s="75"/>
      <c r="I14" s="101" t="s">
        <v>28</v>
      </c>
      <c r="J14" s="102" t="s">
        <v>38</v>
      </c>
    </row>
    <row r="15" customFormat="false" ht="15" hidden="false" customHeight="false" outlineLevel="0" collapsed="false">
      <c r="B15" s="97"/>
      <c r="C15" s="97"/>
      <c r="D15" s="99"/>
      <c r="E15" s="99"/>
      <c r="F15" s="99"/>
      <c r="G15" s="99"/>
      <c r="H15" s="75"/>
      <c r="I15" s="101"/>
      <c r="J15" s="101"/>
    </row>
    <row r="16" customFormat="false" ht="28.5" hidden="false" customHeight="true" outlineLevel="0" collapsed="false">
      <c r="B16" s="97"/>
      <c r="C16" s="97"/>
      <c r="D16" s="99"/>
      <c r="E16" s="99"/>
      <c r="F16" s="99"/>
      <c r="G16" s="99"/>
      <c r="H16" s="75"/>
      <c r="I16" s="101"/>
      <c r="J16" s="101"/>
    </row>
    <row r="17" customFormat="false" ht="15" hidden="false" customHeight="false" outlineLevel="0" collapsed="false">
      <c r="B17" s="103" t="n">
        <v>0.33</v>
      </c>
      <c r="C17" s="103" t="n">
        <v>0.3</v>
      </c>
      <c r="D17" s="104" t="n">
        <v>0.15</v>
      </c>
      <c r="E17" s="104" t="n">
        <v>0.85</v>
      </c>
      <c r="F17" s="103" t="n">
        <v>0.75</v>
      </c>
      <c r="G17" s="103" t="n">
        <v>1</v>
      </c>
      <c r="H17" s="75"/>
      <c r="I17" s="101" t="n">
        <v>1</v>
      </c>
      <c r="J17" s="105" t="n">
        <v>2</v>
      </c>
    </row>
    <row r="18" customFormat="false" ht="17.35" hidden="false" customHeight="false" outlineLevel="0" collapsed="false">
      <c r="B18" s="39" t="s">
        <v>39</v>
      </c>
      <c r="C18" s="39"/>
      <c r="D18" s="39"/>
      <c r="E18" s="39"/>
      <c r="F18" s="39"/>
      <c r="G18" s="39"/>
      <c r="H18" s="75"/>
      <c r="I18" s="101" t="n">
        <v>2</v>
      </c>
      <c r="J18" s="105" t="n">
        <v>2</v>
      </c>
    </row>
    <row r="19" customFormat="false" ht="24" hidden="false" customHeight="true" outlineLevel="0" collapsed="false">
      <c r="B19" s="99" t="s">
        <v>40</v>
      </c>
      <c r="C19" s="99" t="s">
        <v>41</v>
      </c>
      <c r="D19" s="106" t="s">
        <v>42</v>
      </c>
      <c r="E19" s="106" t="s">
        <v>43</v>
      </c>
      <c r="F19" s="106" t="s">
        <v>44</v>
      </c>
      <c r="G19" s="107"/>
      <c r="H19" s="75"/>
      <c r="I19" s="101" t="n">
        <v>3</v>
      </c>
      <c r="J19" s="105" t="n">
        <v>2</v>
      </c>
    </row>
    <row r="20" customFormat="false" ht="24" hidden="false" customHeight="true" outlineLevel="0" collapsed="false">
      <c r="B20" s="99"/>
      <c r="C20" s="99"/>
      <c r="D20" s="106"/>
      <c r="E20" s="106"/>
      <c r="F20" s="106"/>
      <c r="G20" s="107"/>
      <c r="H20" s="75"/>
      <c r="I20" s="101" t="n">
        <v>4</v>
      </c>
      <c r="J20" s="105" t="n">
        <v>2</v>
      </c>
    </row>
    <row r="21" customFormat="false" ht="24" hidden="false" customHeight="true" outlineLevel="0" collapsed="false">
      <c r="B21" s="99"/>
      <c r="C21" s="99"/>
      <c r="D21" s="106"/>
      <c r="E21" s="106"/>
      <c r="F21" s="106"/>
      <c r="G21" s="107"/>
      <c r="H21" s="108"/>
      <c r="I21" s="101" t="n">
        <v>5</v>
      </c>
      <c r="J21" s="105" t="n">
        <v>2</v>
      </c>
    </row>
    <row r="22" customFormat="false" ht="13.8" hidden="false" customHeight="false" outlineLevel="0" collapsed="false">
      <c r="B22" s="103" t="n">
        <v>0.6</v>
      </c>
      <c r="C22" s="103" t="n">
        <v>0.9</v>
      </c>
      <c r="D22" s="103" t="n">
        <v>0.2</v>
      </c>
      <c r="E22" s="103" t="n">
        <v>0.1</v>
      </c>
      <c r="F22" s="103" t="n">
        <v>0.1</v>
      </c>
      <c r="G22" s="109"/>
      <c r="H22" s="108"/>
      <c r="I22" s="101" t="n">
        <v>6</v>
      </c>
      <c r="J22" s="105" t="n">
        <v>2</v>
      </c>
    </row>
    <row r="23" customFormat="false" ht="15" hidden="false" customHeight="false" outlineLevel="0" collapsed="false">
      <c r="B23" s="110"/>
      <c r="C23" s="110"/>
      <c r="D23" s="111"/>
      <c r="E23" s="111"/>
      <c r="F23" s="111"/>
      <c r="G23" s="108"/>
      <c r="H23" s="108"/>
      <c r="I23" s="101" t="n">
        <v>7</v>
      </c>
      <c r="J23" s="105" t="n">
        <v>2</v>
      </c>
    </row>
    <row r="24" customFormat="false" ht="15" hidden="false" customHeight="false" outlineLevel="0" collapsed="false">
      <c r="B24" s="110"/>
      <c r="C24" s="110"/>
      <c r="D24" s="111"/>
      <c r="E24" s="111"/>
      <c r="F24" s="111"/>
      <c r="G24" s="108"/>
      <c r="H24" s="108"/>
      <c r="I24" s="101" t="n">
        <v>8</v>
      </c>
      <c r="J24" s="105" t="n">
        <v>2</v>
      </c>
    </row>
    <row r="25" customFormat="false" ht="19.5" hidden="false" customHeight="true" outlineLevel="0" collapsed="false">
      <c r="B25" s="112" t="s">
        <v>46</v>
      </c>
      <c r="C25" s="112"/>
      <c r="D25" s="112"/>
      <c r="E25" s="112"/>
      <c r="F25" s="112"/>
      <c r="G25" s="112"/>
      <c r="H25" s="75"/>
      <c r="I25" s="101" t="n">
        <v>9</v>
      </c>
      <c r="J25" s="105" t="n">
        <v>2</v>
      </c>
    </row>
    <row r="26" customFormat="false" ht="16.5" hidden="false" customHeight="true" outlineLevel="0" collapsed="false">
      <c r="B26" s="113"/>
      <c r="G26" s="114"/>
      <c r="H26" s="75"/>
      <c r="I26" s="101" t="n">
        <v>10</v>
      </c>
      <c r="J26" s="105" t="n">
        <v>1.9</v>
      </c>
    </row>
    <row r="27" customFormat="false" ht="15" hidden="false" customHeight="false" outlineLevel="0" collapsed="false">
      <c r="B27" s="115" t="n">
        <f aca="false">D4</f>
        <v>18</v>
      </c>
      <c r="C27" s="82" t="s">
        <v>47</v>
      </c>
      <c r="D27" s="75"/>
      <c r="E27" s="75"/>
      <c r="F27" s="75"/>
      <c r="G27" s="83"/>
      <c r="H27" s="75"/>
      <c r="I27" s="101" t="n">
        <v>11</v>
      </c>
      <c r="J27" s="105" t="n">
        <v>1.9</v>
      </c>
    </row>
    <row r="28" customFormat="false" ht="15" hidden="false" customHeight="false" outlineLevel="0" collapsed="false">
      <c r="B28" s="115" t="n">
        <f aca="false">D5</f>
        <v>6</v>
      </c>
      <c r="C28" s="82" t="s">
        <v>48</v>
      </c>
      <c r="D28" s="116" t="n">
        <f aca="false">B28*2.5</f>
        <v>15</v>
      </c>
      <c r="E28" s="86" t="s">
        <v>49</v>
      </c>
      <c r="F28" s="86"/>
      <c r="G28" s="117"/>
      <c r="H28" s="75"/>
      <c r="I28" s="101" t="n">
        <v>12</v>
      </c>
      <c r="J28" s="105" t="n">
        <v>1.9</v>
      </c>
    </row>
    <row r="29" customFormat="false" ht="15" hidden="false" customHeight="false" outlineLevel="0" collapsed="false">
      <c r="B29" s="115" t="n">
        <f aca="false">(VLOOKUP(E10,$I$17:$J$41,2,0)*D28/4)</f>
        <v>7.5</v>
      </c>
      <c r="C29" s="118" t="s">
        <v>50</v>
      </c>
      <c r="D29" s="119"/>
      <c r="E29" s="119"/>
      <c r="F29" s="87"/>
      <c r="G29" s="120"/>
      <c r="H29" s="75"/>
      <c r="I29" s="101" t="n">
        <v>13</v>
      </c>
      <c r="J29" s="105" t="n">
        <v>1.9</v>
      </c>
    </row>
    <row r="30" customFormat="false" ht="15" hidden="false" customHeight="false" outlineLevel="0" collapsed="false">
      <c r="B30" s="121" t="n">
        <f aca="false">B29*4*B17</f>
        <v>9.9</v>
      </c>
      <c r="C30" s="122" t="s">
        <v>51</v>
      </c>
      <c r="D30" s="119"/>
      <c r="E30" s="119"/>
      <c r="F30" s="87"/>
      <c r="G30" s="120"/>
      <c r="H30" s="75"/>
      <c r="I30" s="101" t="n">
        <v>14</v>
      </c>
      <c r="J30" s="105" t="n">
        <v>1.9</v>
      </c>
    </row>
    <row r="31" customFormat="false" ht="15" hidden="false" customHeight="false" outlineLevel="0" collapsed="false">
      <c r="B31" s="121" t="n">
        <f aca="false">C17*D28</f>
        <v>4.5</v>
      </c>
      <c r="C31" s="123" t="s">
        <v>52</v>
      </c>
      <c r="D31" s="119"/>
      <c r="E31" s="119"/>
      <c r="F31" s="87"/>
      <c r="G31" s="120"/>
      <c r="H31" s="75"/>
      <c r="I31" s="101" t="n">
        <v>15</v>
      </c>
      <c r="J31" s="105" t="n">
        <v>1.8</v>
      </c>
    </row>
    <row r="32" customFormat="false" ht="15" hidden="false" customHeight="false" outlineLevel="0" collapsed="false">
      <c r="B32" s="121" t="n">
        <f aca="false">D32/3.75</f>
        <v>1.36</v>
      </c>
      <c r="C32" s="124" t="s">
        <v>48</v>
      </c>
      <c r="D32" s="125" t="n">
        <f aca="false">B28*E17</f>
        <v>5.1</v>
      </c>
      <c r="E32" s="82" t="s">
        <v>53</v>
      </c>
      <c r="F32" s="86"/>
      <c r="G32" s="120"/>
      <c r="H32" s="75"/>
      <c r="I32" s="101" t="n">
        <v>16</v>
      </c>
      <c r="J32" s="105" t="n">
        <v>1.8</v>
      </c>
    </row>
    <row r="33" customFormat="false" ht="15" hidden="false" customHeight="false" outlineLevel="0" collapsed="false">
      <c r="B33" s="121" t="n">
        <f aca="false">(E8/16)*F17</f>
        <v>3.796875</v>
      </c>
      <c r="C33" s="123" t="s">
        <v>54</v>
      </c>
      <c r="D33" s="119"/>
      <c r="E33" s="119"/>
      <c r="F33" s="87"/>
      <c r="G33" s="117"/>
      <c r="H33" s="108"/>
      <c r="I33" s="101" t="n">
        <v>17</v>
      </c>
      <c r="J33" s="105" t="n">
        <v>1.8</v>
      </c>
    </row>
    <row r="34" customFormat="false" ht="13.8" hidden="false" customHeight="false" outlineLevel="0" collapsed="false">
      <c r="B34" s="121" t="n">
        <f aca="false">(E8/16)*G17</f>
        <v>5.0625</v>
      </c>
      <c r="C34" s="82" t="s">
        <v>55</v>
      </c>
      <c r="D34" s="119"/>
      <c r="E34" s="119"/>
      <c r="F34" s="119"/>
      <c r="G34" s="117"/>
      <c r="H34" s="108"/>
      <c r="I34" s="101" t="n">
        <v>18</v>
      </c>
      <c r="J34" s="105" t="n">
        <v>1.8</v>
      </c>
    </row>
    <row r="35" customFormat="false" ht="13.8" hidden="false" customHeight="false" outlineLevel="0" collapsed="false">
      <c r="B35" s="121" t="n">
        <f aca="false">(E8/16)*B22</f>
        <v>3.0375</v>
      </c>
      <c r="C35" s="123" t="s">
        <v>56</v>
      </c>
      <c r="D35" s="119"/>
      <c r="E35" s="119"/>
      <c r="F35" s="119"/>
      <c r="G35" s="126"/>
      <c r="I35" s="101" t="n">
        <v>19</v>
      </c>
      <c r="J35" s="105" t="n">
        <v>1.8</v>
      </c>
    </row>
    <row r="36" customFormat="false" ht="13.8" hidden="false" customHeight="false" outlineLevel="0" collapsed="false">
      <c r="B36" s="121" t="n">
        <f aca="false">D36*0.66</f>
        <v>0.5011875</v>
      </c>
      <c r="C36" s="123" t="s">
        <v>57</v>
      </c>
      <c r="D36" s="125" t="n">
        <f aca="false">D17*(E8/16)</f>
        <v>0.759375</v>
      </c>
      <c r="E36" s="86" t="s">
        <v>78</v>
      </c>
      <c r="F36" s="119"/>
      <c r="G36" s="126"/>
      <c r="I36" s="101" t="n">
        <v>20</v>
      </c>
      <c r="J36" s="105" t="n">
        <v>1.8</v>
      </c>
    </row>
    <row r="37" customFormat="false" ht="13.8" hidden="false" customHeight="false" outlineLevel="0" collapsed="false">
      <c r="B37" s="127" t="n">
        <f aca="false">(D28*C22)</f>
        <v>13.5</v>
      </c>
      <c r="C37" s="123" t="s">
        <v>59</v>
      </c>
      <c r="D37" s="116" t="n">
        <f aca="false">B37*0.02083</f>
        <v>0.281205</v>
      </c>
      <c r="E37" s="86" t="s">
        <v>60</v>
      </c>
      <c r="F37" s="119"/>
      <c r="G37" s="126"/>
      <c r="I37" s="101" t="n">
        <v>21</v>
      </c>
      <c r="J37" s="105" t="n">
        <v>1.8</v>
      </c>
    </row>
    <row r="38" customFormat="false" ht="13.8" hidden="false" customHeight="false" outlineLevel="0" collapsed="false">
      <c r="B38" s="121" t="n">
        <f aca="false">D22*D28</f>
        <v>3</v>
      </c>
      <c r="C38" s="123" t="s">
        <v>61</v>
      </c>
      <c r="D38" s="119"/>
      <c r="E38" s="119"/>
      <c r="F38" s="119"/>
      <c r="G38" s="126"/>
      <c r="I38" s="128" t="n">
        <v>22</v>
      </c>
      <c r="J38" s="129" t="n">
        <v>1.8</v>
      </c>
    </row>
    <row r="39" customFormat="false" ht="15" hidden="false" customHeight="false" outlineLevel="0" collapsed="false">
      <c r="B39" s="121" t="n">
        <f aca="false">E22*D28</f>
        <v>1.5</v>
      </c>
      <c r="C39" s="123" t="s">
        <v>62</v>
      </c>
      <c r="D39" s="119"/>
      <c r="E39" s="119"/>
      <c r="F39" s="87"/>
      <c r="G39" s="126"/>
      <c r="I39" s="128" t="n">
        <v>23</v>
      </c>
      <c r="J39" s="129" t="n">
        <v>1.8</v>
      </c>
    </row>
    <row r="40" customFormat="false" ht="13.8" hidden="false" customHeight="false" outlineLevel="0" collapsed="false">
      <c r="B40" s="121" t="n">
        <f aca="false">F22*D28</f>
        <v>1.5</v>
      </c>
      <c r="C40" s="123" t="s">
        <v>63</v>
      </c>
      <c r="D40" s="119"/>
      <c r="E40" s="119"/>
      <c r="F40" s="119"/>
      <c r="G40" s="126"/>
      <c r="I40" s="128" t="n">
        <v>24</v>
      </c>
      <c r="J40" s="129" t="n">
        <v>1.8</v>
      </c>
    </row>
    <row r="41" customFormat="false" ht="15" hidden="false" customHeight="false" outlineLevel="0" collapsed="false">
      <c r="B41" s="130"/>
      <c r="C41" s="131"/>
      <c r="D41" s="131"/>
      <c r="E41" s="131"/>
      <c r="F41" s="131"/>
      <c r="G41" s="132"/>
      <c r="I41" s="128" t="n">
        <v>25</v>
      </c>
      <c r="J41" s="129" t="n">
        <v>1.8</v>
      </c>
    </row>
  </sheetData>
  <sheetProtection sheet="true" password="cb64" objects="true" scenarios="true"/>
  <mergeCells count="18">
    <mergeCell ref="C1:J1"/>
    <mergeCell ref="C2:J2"/>
    <mergeCell ref="B14:B16"/>
    <mergeCell ref="C14:C16"/>
    <mergeCell ref="D14:D16"/>
    <mergeCell ref="E14:E16"/>
    <mergeCell ref="F14:F16"/>
    <mergeCell ref="G14:G16"/>
    <mergeCell ref="I14:I16"/>
    <mergeCell ref="J14:J16"/>
    <mergeCell ref="B18:G18"/>
    <mergeCell ref="B19:B21"/>
    <mergeCell ref="C19:C21"/>
    <mergeCell ref="D19:D21"/>
    <mergeCell ref="E19:E21"/>
    <mergeCell ref="F19:F21"/>
    <mergeCell ref="G19:G21"/>
    <mergeCell ref="B25:G25"/>
  </mergeCells>
  <dataValidations count="3">
    <dataValidation allowBlank="true" error="Enter a number between 1 and 100." errorStyle="warning" errorTitle="Zero Alert" operator="between" showDropDown="false" showErrorMessage="true" showInputMessage="true" sqref="E7" type="none">
      <formula1>0</formula1>
      <formula2>0</formula2>
    </dataValidation>
    <dataValidation allowBlank="true" error="Whoa!  That's gonna be a little spicy, don't you think?" errorStyle="warning" errorTitle="Too hot" operator="lessThan" showDropDown="false" showErrorMessage="true" showInputMessage="true" sqref="D22 C23:C24" type="decimal">
      <formula1>1</formula1>
      <formula2>0</formula2>
    </dataValidation>
    <dataValidation allowBlank="true" error="Liquid to rice ratio should be between 1.5 and 2" errorStyle="warning" errorTitle="Ratio" operator="between" showDropDown="false" showErrorMessage="true" showInputMessage="true" sqref="J17:J30 J32:J37" type="none">
      <formula1>0</formula1>
      <formula2>0</formula2>
    </dataValidation>
  </dataValidations>
  <printOptions headings="false" gridLines="false" gridLinesSet="true" horizontalCentered="true" verticalCentered="false"/>
  <pageMargins left="0.5" right="0.5" top="1" bottom="1"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41"/>
  <sheetViews>
    <sheetView showFormulas="false" showGridLines="false" showRowColHeaders="false" showZeros="false" rightToLeft="false" tabSelected="false" showOutlineSymbols="false" defaultGridColor="true" view="normal" topLeftCell="A1" colorId="64" zoomScale="100" zoomScaleNormal="100" zoomScalePageLayoutView="75" workbookViewId="0">
      <pane xSplit="0" ySplit="2" topLeftCell="A3" activePane="bottomLeft" state="frozen"/>
      <selection pane="topLeft" activeCell="A1" activeCellId="0" sqref="A1"/>
      <selection pane="bottomLeft" activeCell="E7" activeCellId="0" sqref="E7"/>
    </sheetView>
  </sheetViews>
  <sheetFormatPr defaultColWidth="9.00390625" defaultRowHeight="15" customHeight="false" zeroHeight="false" outlineLevelRow="0" outlineLevelCol="0"/>
  <cols>
    <col collapsed="false" customWidth="false" hidden="false" outlineLevel="0" max="1" min="1" style="12" width="9"/>
    <col collapsed="false" customWidth="true" hidden="false" outlineLevel="0" max="2" min="2" style="12" width="8.29"/>
    <col collapsed="false" customWidth="true" hidden="false" outlineLevel="0" max="3" min="3" style="12" width="13"/>
    <col collapsed="false" customWidth="false" hidden="false" outlineLevel="0" max="4" min="4" style="12" width="9"/>
    <col collapsed="false" customWidth="true" hidden="false" outlineLevel="0" max="5" min="5" style="12" width="10.29"/>
    <col collapsed="false" customWidth="true" hidden="false" outlineLevel="0" max="7" min="6" style="12" width="8.86"/>
    <col collapsed="false" customWidth="true" hidden="false" outlineLevel="0" max="8" min="8" style="12" width="8.42"/>
    <col collapsed="false" customWidth="true" hidden="false" outlineLevel="0" max="9" min="9" style="12" width="7.86"/>
    <col collapsed="false" customWidth="true" hidden="false" outlineLevel="0" max="10" min="10" style="12" width="8.86"/>
    <col collapsed="false" customWidth="true" hidden="false" outlineLevel="0" max="12" min="11" style="12" width="7.29"/>
    <col collapsed="false" customWidth="true" hidden="false" outlineLevel="0" max="15" min="13" style="12" width="10.71"/>
    <col collapsed="false" customWidth="false" hidden="false" outlineLevel="0" max="17" min="16" style="12" width="9"/>
    <col collapsed="false" customWidth="true" hidden="false" outlineLevel="0" max="22" min="18" style="12" width="10.71"/>
    <col collapsed="false" customWidth="false" hidden="false" outlineLevel="0" max="16384" min="23" style="12" width="9"/>
  </cols>
  <sheetData>
    <row r="1" customFormat="false" ht="22.05" hidden="false" customHeight="false" outlineLevel="0" collapsed="false">
      <c r="C1" s="133" t="s">
        <v>79</v>
      </c>
      <c r="D1" s="133"/>
      <c r="E1" s="133"/>
      <c r="F1" s="133"/>
      <c r="G1" s="133"/>
      <c r="H1" s="133"/>
      <c r="I1" s="133"/>
      <c r="J1" s="133"/>
      <c r="K1" s="14"/>
    </row>
    <row r="2" customFormat="false" ht="15" hidden="false" customHeight="false" outlineLevel="0" collapsed="false">
      <c r="C2" s="134" t="s">
        <v>19</v>
      </c>
      <c r="D2" s="134"/>
      <c r="E2" s="134"/>
      <c r="F2" s="134"/>
      <c r="G2" s="134"/>
      <c r="H2" s="134"/>
      <c r="I2" s="134"/>
      <c r="J2" s="134"/>
      <c r="K2" s="14"/>
    </row>
    <row r="3" customFormat="false" ht="33.75" hidden="false" customHeight="true" outlineLevel="0" collapsed="false">
      <c r="B3" s="16" t="s">
        <v>20</v>
      </c>
      <c r="C3" s="14"/>
      <c r="D3" s="14"/>
      <c r="E3" s="17" t="s">
        <v>21</v>
      </c>
      <c r="G3" s="14"/>
      <c r="H3" s="14"/>
      <c r="I3" s="14"/>
      <c r="J3" s="14"/>
      <c r="K3" s="14"/>
    </row>
    <row r="4" customFormat="false" ht="15.75" hidden="false" customHeight="true" outlineLevel="0" collapsed="false">
      <c r="B4" s="18"/>
      <c r="C4" s="19"/>
      <c r="D4" s="20" t="s">
        <v>22</v>
      </c>
      <c r="E4" s="21"/>
      <c r="G4" s="14"/>
      <c r="H4" s="19"/>
      <c r="I4" s="20" t="s">
        <v>23</v>
      </c>
      <c r="J4" s="22" t="n">
        <v>0.85</v>
      </c>
      <c r="M4" s="19"/>
    </row>
    <row r="5" customFormat="false" ht="15" hidden="false" customHeight="false" outlineLevel="0" collapsed="false">
      <c r="B5" s="18"/>
      <c r="C5" s="19"/>
      <c r="D5" s="20" t="s">
        <v>24</v>
      </c>
      <c r="E5" s="23"/>
      <c r="G5" s="14"/>
      <c r="H5" s="19"/>
      <c r="I5" s="20" t="s">
        <v>25</v>
      </c>
      <c r="J5" s="24" t="n">
        <f aca="false">E4+(E5*1.5)+(E6*2)+(E7*3)</f>
        <v>36</v>
      </c>
    </row>
    <row r="6" customFormat="false" ht="15" hidden="false" customHeight="false" outlineLevel="0" collapsed="false">
      <c r="B6" s="18"/>
      <c r="C6" s="19"/>
      <c r="D6" s="20" t="s">
        <v>26</v>
      </c>
      <c r="E6" s="23" t="n">
        <v>18</v>
      </c>
      <c r="G6" s="14"/>
      <c r="H6" s="19"/>
      <c r="I6" s="20" t="s">
        <v>27</v>
      </c>
      <c r="J6" s="24" t="n">
        <f aca="false">ROUNDUP((J5/4)*(1/J4),0)</f>
        <v>11</v>
      </c>
      <c r="K6" s="19" t="s">
        <v>80</v>
      </c>
    </row>
    <row r="7" customFormat="false" ht="15" hidden="false" customHeight="false" outlineLevel="0" collapsed="false">
      <c r="B7" s="18"/>
      <c r="C7" s="19"/>
      <c r="D7" s="20" t="s">
        <v>29</v>
      </c>
      <c r="E7" s="23"/>
      <c r="G7" s="14"/>
      <c r="H7" s="19"/>
      <c r="I7" s="25" t="s">
        <v>30</v>
      </c>
      <c r="J7" s="26" t="n">
        <f aca="false">J5/(J6*4)</f>
        <v>0.818181818181818</v>
      </c>
    </row>
    <row r="8" customFormat="false" ht="15" hidden="false" customHeight="false" outlineLevel="0" collapsed="false">
      <c r="B8" s="18"/>
      <c r="C8" s="19"/>
      <c r="D8" s="19"/>
      <c r="E8" s="20"/>
      <c r="F8" s="27"/>
      <c r="G8" s="14"/>
      <c r="H8" s="19"/>
      <c r="I8" s="25" t="s">
        <v>31</v>
      </c>
      <c r="J8" s="28" t="n">
        <f aca="false">(G18)/(G18+3.75)</f>
        <v>0.4</v>
      </c>
      <c r="K8" s="29"/>
    </row>
    <row r="9" customFormat="false" ht="15" hidden="false" customHeight="true" outlineLevel="0" collapsed="false"/>
    <row r="10" customFormat="false" ht="18.75" hidden="false" customHeight="true" outlineLevel="0" collapsed="false">
      <c r="B10" s="30" t="s">
        <v>32</v>
      </c>
      <c r="C10" s="31" t="s">
        <v>33</v>
      </c>
      <c r="D10" s="32" t="s">
        <v>34</v>
      </c>
      <c r="E10" s="32" t="s">
        <v>35</v>
      </c>
      <c r="F10" s="32" t="s">
        <v>36</v>
      </c>
      <c r="G10" s="33" t="s">
        <v>37</v>
      </c>
      <c r="I10" s="135"/>
      <c r="J10" s="135"/>
    </row>
    <row r="11" customFormat="false" ht="21" hidden="false" customHeight="true" outlineLevel="0" collapsed="false">
      <c r="B11" s="30"/>
      <c r="C11" s="30"/>
      <c r="D11" s="32"/>
      <c r="E11" s="32"/>
      <c r="F11" s="32"/>
      <c r="G11" s="32"/>
      <c r="I11" s="135"/>
      <c r="J11" s="135"/>
    </row>
    <row r="12" customFormat="false" ht="24" hidden="false" customHeight="true" outlineLevel="0" collapsed="false">
      <c r="B12" s="30"/>
      <c r="C12" s="30"/>
      <c r="D12" s="32"/>
      <c r="E12" s="32"/>
      <c r="F12" s="32"/>
      <c r="G12" s="32"/>
      <c r="I12" s="135"/>
      <c r="J12" s="135"/>
    </row>
    <row r="13" customFormat="false" ht="23.25" hidden="false" customHeight="true" outlineLevel="0" collapsed="false">
      <c r="B13" s="36" t="n">
        <v>0.33</v>
      </c>
      <c r="C13" s="36" t="n">
        <v>0.3</v>
      </c>
      <c r="D13" s="37" t="n">
        <v>0.15</v>
      </c>
      <c r="E13" s="37" t="n">
        <v>0.85</v>
      </c>
      <c r="F13" s="36" t="n">
        <v>0.75</v>
      </c>
      <c r="G13" s="36" t="n">
        <v>1</v>
      </c>
      <c r="I13" s="136"/>
      <c r="J13" s="137"/>
    </row>
    <row r="14" customFormat="false" ht="21" hidden="false" customHeight="true" outlineLevel="0" collapsed="false">
      <c r="B14" s="39" t="s">
        <v>39</v>
      </c>
      <c r="C14" s="39"/>
      <c r="D14" s="39"/>
      <c r="E14" s="39"/>
      <c r="F14" s="39"/>
      <c r="G14" s="39"/>
      <c r="I14" s="136"/>
      <c r="J14" s="137"/>
    </row>
    <row r="15" customFormat="false" ht="22.5" hidden="false" customHeight="true" outlineLevel="0" collapsed="false">
      <c r="B15" s="32" t="s">
        <v>40</v>
      </c>
      <c r="C15" s="32" t="s">
        <v>41</v>
      </c>
      <c r="D15" s="40" t="s">
        <v>42</v>
      </c>
      <c r="E15" s="40" t="s">
        <v>43</v>
      </c>
      <c r="F15" s="40" t="s">
        <v>44</v>
      </c>
      <c r="G15" s="30" t="s">
        <v>45</v>
      </c>
      <c r="I15" s="136"/>
      <c r="J15" s="137"/>
    </row>
    <row r="16" customFormat="false" ht="21" hidden="false" customHeight="true" outlineLevel="0" collapsed="false">
      <c r="B16" s="32"/>
      <c r="C16" s="32"/>
      <c r="D16" s="40"/>
      <c r="E16" s="40"/>
      <c r="F16" s="40"/>
      <c r="G16" s="30"/>
      <c r="I16" s="136"/>
      <c r="J16" s="137"/>
    </row>
    <row r="17" customFormat="false" ht="18.75" hidden="false" customHeight="true" outlineLevel="0" collapsed="false">
      <c r="B17" s="32"/>
      <c r="C17" s="32"/>
      <c r="D17" s="40"/>
      <c r="E17" s="40"/>
      <c r="F17" s="40"/>
      <c r="G17" s="30"/>
      <c r="H17" s="41"/>
      <c r="I17" s="136"/>
      <c r="J17" s="137"/>
    </row>
    <row r="18" customFormat="false" ht="19.5" hidden="false" customHeight="true" outlineLevel="0" collapsed="false">
      <c r="B18" s="36" t="n">
        <v>0.6</v>
      </c>
      <c r="C18" s="36" t="n">
        <v>0.9</v>
      </c>
      <c r="D18" s="36" t="n">
        <v>0.2</v>
      </c>
      <c r="E18" s="36" t="n">
        <v>0.1</v>
      </c>
      <c r="F18" s="36" t="n">
        <v>0.1</v>
      </c>
      <c r="G18" s="36" t="n">
        <v>2.5</v>
      </c>
      <c r="H18" s="41"/>
      <c r="I18" s="136"/>
      <c r="J18" s="137"/>
    </row>
    <row r="19" customFormat="false" ht="16.5" hidden="false" customHeight="true" outlineLevel="0" collapsed="false">
      <c r="B19" s="42"/>
      <c r="C19" s="42"/>
      <c r="D19" s="43"/>
      <c r="E19" s="43"/>
      <c r="F19" s="43"/>
      <c r="G19" s="41"/>
      <c r="H19" s="41"/>
      <c r="I19" s="136"/>
      <c r="J19" s="137"/>
    </row>
    <row r="20" customFormat="false" ht="16.5" hidden="false" customHeight="true" outlineLevel="0" collapsed="false">
      <c r="B20" s="42"/>
      <c r="C20" s="42"/>
      <c r="D20" s="43"/>
      <c r="E20" s="43"/>
      <c r="F20" s="43"/>
      <c r="G20" s="41"/>
      <c r="H20" s="41"/>
      <c r="I20" s="136"/>
      <c r="J20" s="137"/>
    </row>
    <row r="21" customFormat="false" ht="19.5" hidden="false" customHeight="true" outlineLevel="0" collapsed="false">
      <c r="B21" s="44" t="s">
        <v>46</v>
      </c>
      <c r="C21" s="44"/>
      <c r="D21" s="44"/>
      <c r="E21" s="44"/>
      <c r="F21" s="44"/>
      <c r="G21" s="44"/>
      <c r="I21" s="136"/>
      <c r="J21" s="137"/>
    </row>
    <row r="22" customFormat="false" ht="19.5" hidden="false" customHeight="true" outlineLevel="0" collapsed="false">
      <c r="B22" s="45"/>
      <c r="C22" s="46"/>
      <c r="D22" s="46"/>
      <c r="E22" s="46"/>
      <c r="F22" s="46"/>
      <c r="G22" s="47"/>
      <c r="I22" s="136"/>
      <c r="J22" s="137"/>
    </row>
    <row r="23" customFormat="false" ht="16.5" hidden="false" customHeight="true" outlineLevel="0" collapsed="false">
      <c r="B23" s="51" t="n">
        <f aca="false">(J5*J8)/2</f>
        <v>7.2</v>
      </c>
      <c r="C23" s="49" t="s">
        <v>47</v>
      </c>
      <c r="G23" s="50"/>
      <c r="I23" s="136"/>
      <c r="J23" s="137"/>
    </row>
    <row r="24" customFormat="false" ht="16.5" hidden="false" customHeight="true" outlineLevel="0" collapsed="false">
      <c r="B24" s="51" t="n">
        <f aca="false">(J5*(1-J8))/7.5</f>
        <v>2.88</v>
      </c>
      <c r="C24" s="49" t="s">
        <v>48</v>
      </c>
      <c r="D24" s="52" t="n">
        <f aca="false">B24*2.5</f>
        <v>7.2</v>
      </c>
      <c r="E24" s="19" t="s">
        <v>49</v>
      </c>
      <c r="F24" s="19"/>
      <c r="G24" s="53"/>
      <c r="I24" s="136"/>
      <c r="J24" s="137"/>
    </row>
    <row r="25" customFormat="false" ht="16.5" hidden="false" customHeight="true" outlineLevel="0" collapsed="false">
      <c r="B25" s="48" t="n">
        <f aca="false">D24*2</f>
        <v>14.4</v>
      </c>
      <c r="C25" s="54" t="s">
        <v>81</v>
      </c>
      <c r="D25" s="55"/>
      <c r="E25" s="55"/>
      <c r="F25" s="14"/>
      <c r="G25" s="56"/>
      <c r="I25" s="136"/>
      <c r="J25" s="137"/>
    </row>
    <row r="26" customFormat="false" ht="16.5" hidden="false" customHeight="true" outlineLevel="0" collapsed="false">
      <c r="B26" s="48" t="n">
        <f aca="false">(B25*B13)*3</f>
        <v>14.256</v>
      </c>
      <c r="C26" s="57" t="s">
        <v>82</v>
      </c>
      <c r="D26" s="55"/>
      <c r="E26" s="55"/>
      <c r="F26" s="14"/>
      <c r="G26" s="56"/>
      <c r="I26" s="136"/>
      <c r="J26" s="137"/>
    </row>
    <row r="27" customFormat="false" ht="16.5" hidden="false" customHeight="true" outlineLevel="0" collapsed="false">
      <c r="B27" s="48" t="n">
        <f aca="false">C13*D24</f>
        <v>2.16</v>
      </c>
      <c r="C27" s="58" t="s">
        <v>52</v>
      </c>
      <c r="D27" s="55"/>
      <c r="E27" s="55"/>
      <c r="F27" s="14"/>
      <c r="G27" s="56"/>
      <c r="I27" s="136"/>
      <c r="J27" s="137"/>
    </row>
    <row r="28" customFormat="false" ht="15" hidden="false" customHeight="false" outlineLevel="0" collapsed="false">
      <c r="B28" s="48" t="n">
        <f aca="false">D28/3.75</f>
        <v>0.6528</v>
      </c>
      <c r="C28" s="59" t="s">
        <v>48</v>
      </c>
      <c r="D28" s="62" t="n">
        <f aca="false">E13*B24</f>
        <v>2.448</v>
      </c>
      <c r="E28" s="49" t="s">
        <v>53</v>
      </c>
      <c r="F28" s="19"/>
      <c r="G28" s="56"/>
      <c r="I28" s="136"/>
      <c r="J28" s="137"/>
    </row>
    <row r="29" customFormat="false" ht="15" hidden="false" customHeight="false" outlineLevel="0" collapsed="false">
      <c r="B29" s="48" t="n">
        <f aca="false">F13*J5/16</f>
        <v>1.6875</v>
      </c>
      <c r="C29" s="58" t="s">
        <v>54</v>
      </c>
      <c r="D29" s="55"/>
      <c r="E29" s="55"/>
      <c r="F29" s="14"/>
      <c r="G29" s="53"/>
      <c r="H29" s="41"/>
      <c r="I29" s="136"/>
      <c r="J29" s="137"/>
    </row>
    <row r="30" customFormat="false" ht="15" hidden="false" customHeight="false" outlineLevel="0" collapsed="false">
      <c r="B30" s="48" t="n">
        <f aca="false">G13*J5/16</f>
        <v>2.25</v>
      </c>
      <c r="C30" s="49" t="s">
        <v>55</v>
      </c>
      <c r="D30" s="55"/>
      <c r="E30" s="55"/>
      <c r="F30" s="55"/>
      <c r="G30" s="53"/>
      <c r="H30" s="41"/>
      <c r="I30" s="136"/>
      <c r="J30" s="137"/>
    </row>
    <row r="31" customFormat="false" ht="15" hidden="false" customHeight="false" outlineLevel="0" collapsed="false">
      <c r="B31" s="61" t="n">
        <f aca="false">(B18*(J5/16))*8</f>
        <v>10.8</v>
      </c>
      <c r="C31" s="58" t="s">
        <v>83</v>
      </c>
      <c r="D31" s="55"/>
      <c r="E31" s="55"/>
      <c r="F31" s="55"/>
      <c r="G31" s="60"/>
      <c r="H31" s="46"/>
      <c r="I31" s="136"/>
      <c r="J31" s="137"/>
    </row>
    <row r="32" customFormat="false" ht="15" hidden="false" customHeight="false" outlineLevel="0" collapsed="false">
      <c r="B32" s="48" t="n">
        <f aca="false">D32*0.66</f>
        <v>0.22275</v>
      </c>
      <c r="C32" s="58" t="s">
        <v>57</v>
      </c>
      <c r="D32" s="138" t="n">
        <f aca="false">D13*(cupsjam/16)</f>
        <v>0.3375</v>
      </c>
      <c r="E32" s="19" t="s">
        <v>58</v>
      </c>
      <c r="F32" s="55"/>
      <c r="G32" s="60"/>
      <c r="H32" s="46"/>
      <c r="I32" s="136"/>
      <c r="J32" s="137"/>
    </row>
    <row r="33" customFormat="false" ht="15" hidden="false" customHeight="false" outlineLevel="0" collapsed="false">
      <c r="B33" s="48" t="n">
        <f aca="false">(D24*C18)</f>
        <v>6.48</v>
      </c>
      <c r="C33" s="58" t="s">
        <v>84</v>
      </c>
      <c r="D33" s="139"/>
      <c r="E33" s="19"/>
      <c r="F33" s="55"/>
      <c r="G33" s="60"/>
      <c r="H33" s="46"/>
      <c r="I33" s="136"/>
      <c r="J33" s="137"/>
    </row>
    <row r="34" customFormat="false" ht="15" hidden="false" customHeight="false" outlineLevel="0" collapsed="false">
      <c r="B34" s="51" t="n">
        <f aca="false">D18*D24</f>
        <v>1.44</v>
      </c>
      <c r="C34" s="58" t="s">
        <v>61</v>
      </c>
      <c r="D34" s="55"/>
      <c r="E34" s="55"/>
      <c r="F34" s="55"/>
      <c r="G34" s="60"/>
      <c r="H34" s="46"/>
      <c r="I34" s="72"/>
      <c r="J34" s="72"/>
    </row>
    <row r="35" customFormat="false" ht="15" hidden="false" customHeight="false" outlineLevel="0" collapsed="false">
      <c r="B35" s="51" t="n">
        <f aca="false">E18*D24</f>
        <v>0.72</v>
      </c>
      <c r="C35" s="58" t="s">
        <v>62</v>
      </c>
      <c r="D35" s="55"/>
      <c r="E35" s="55"/>
      <c r="F35" s="14"/>
      <c r="G35" s="60"/>
      <c r="H35" s="46"/>
      <c r="I35" s="72"/>
      <c r="J35" s="72"/>
    </row>
    <row r="36" customFormat="false" ht="15" hidden="false" customHeight="false" outlineLevel="0" collapsed="false">
      <c r="B36" s="51" t="n">
        <f aca="false">F18*D24</f>
        <v>0.72</v>
      </c>
      <c r="C36" s="58" t="s">
        <v>63</v>
      </c>
      <c r="D36" s="55"/>
      <c r="E36" s="55"/>
      <c r="F36" s="55"/>
      <c r="G36" s="60"/>
      <c r="H36" s="46"/>
      <c r="I36" s="72"/>
      <c r="J36" s="72"/>
    </row>
    <row r="37" customFormat="false" ht="15" hidden="false" customHeight="false" outlineLevel="0" collapsed="false">
      <c r="B37" s="65"/>
      <c r="C37" s="66"/>
      <c r="D37" s="66"/>
      <c r="E37" s="66"/>
      <c r="F37" s="66"/>
      <c r="G37" s="67"/>
      <c r="H37" s="46"/>
      <c r="I37" s="72"/>
      <c r="J37" s="72"/>
    </row>
    <row r="38" customFormat="false" ht="15" hidden="false" customHeight="false" outlineLevel="0" collapsed="false">
      <c r="F38" s="46"/>
      <c r="G38" s="46"/>
      <c r="H38" s="46"/>
    </row>
    <row r="39" customFormat="false" ht="15" hidden="false" customHeight="false" outlineLevel="0" collapsed="false">
      <c r="F39" s="46"/>
      <c r="G39" s="46"/>
      <c r="H39" s="46"/>
    </row>
    <row r="40" customFormat="false" ht="15" hidden="false" customHeight="false" outlineLevel="0" collapsed="false">
      <c r="F40" s="46"/>
      <c r="G40" s="46"/>
      <c r="H40" s="46"/>
    </row>
    <row r="41" customFormat="false" ht="15.75" hidden="false" customHeight="false" outlineLevel="0" collapsed="false">
      <c r="C41" s="68"/>
    </row>
  </sheetData>
  <sheetProtection sheet="true" password="cb64" objects="true" scenarios="true"/>
  <mergeCells count="18">
    <mergeCell ref="C1:J1"/>
    <mergeCell ref="C2:J2"/>
    <mergeCell ref="B10:B12"/>
    <mergeCell ref="C10:C12"/>
    <mergeCell ref="D10:D12"/>
    <mergeCell ref="E10:E12"/>
    <mergeCell ref="F10:F12"/>
    <mergeCell ref="G10:G12"/>
    <mergeCell ref="I10:I12"/>
    <mergeCell ref="J10:J12"/>
    <mergeCell ref="B14:G14"/>
    <mergeCell ref="B15:B17"/>
    <mergeCell ref="C15:C17"/>
    <mergeCell ref="D15:D17"/>
    <mergeCell ref="E15:E17"/>
    <mergeCell ref="F15:F17"/>
    <mergeCell ref="G15:G17"/>
    <mergeCell ref="B21:G21"/>
  </mergeCells>
  <dataValidations count="3">
    <dataValidation allowBlank="true" error="Enter a number between 1 and 100." errorStyle="warning" errorTitle="Zero Alert" operator="between" showDropDown="false" showErrorMessage="true" showInputMessage="true" sqref="J4" type="none">
      <formula1>0</formula1>
      <formula2>0</formula2>
    </dataValidation>
    <dataValidation allowBlank="true" error="Whoa!  That's gonna be a little spicy, don't you think?" errorStyle="warning" errorTitle="Too hot" operator="lessThan" showDropDown="false" showErrorMessage="true" showInputMessage="true" sqref="D18 C19:C20" type="decimal">
      <formula1>1</formula1>
      <formula2>0</formula2>
    </dataValidation>
    <dataValidation allowBlank="true" error="Liquid to rice ratio should be between 1.5 and 2" errorStyle="warning" errorTitle="Ratio" operator="between" showDropDown="false" showErrorMessage="true" showInputMessage="true" sqref="J13:J26 J28:J33" type="none">
      <formula1>0</formula1>
      <formula2>0</formula2>
    </dataValidation>
  </dataValidations>
  <printOptions headings="false" gridLines="false" gridLinesSet="true" horizontalCentered="true" verticalCentered="false"/>
  <pageMargins left="0.5" right="0.479861111111111" top="0.659722222222222" bottom="0.7"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41"/>
  <sheetViews>
    <sheetView showFormulas="false" showGridLines="false" showRowColHeaders="false" showZeros="false" rightToLeft="false" tabSelected="false" showOutlineSymbols="false" defaultGridColor="true" view="normal" topLeftCell="A1" colorId="64" zoomScale="100" zoomScaleNormal="100" zoomScalePageLayoutView="75" workbookViewId="0">
      <pane xSplit="0" ySplit="2" topLeftCell="A3" activePane="bottomLeft" state="frozen"/>
      <selection pane="topLeft" activeCell="A1" activeCellId="0" sqref="A1"/>
      <selection pane="bottomLeft" activeCell="D13" activeCellId="0" sqref="D13"/>
    </sheetView>
  </sheetViews>
  <sheetFormatPr defaultColWidth="9.00390625" defaultRowHeight="15" customHeight="false" zeroHeight="false" outlineLevelRow="0" outlineLevelCol="0"/>
  <cols>
    <col collapsed="false" customWidth="true" hidden="false" outlineLevel="0" max="1" min="1" style="12" width="6.29"/>
    <col collapsed="false" customWidth="true" hidden="false" outlineLevel="0" max="2" min="2" style="12" width="8.29"/>
    <col collapsed="false" customWidth="true" hidden="false" outlineLevel="0" max="3" min="3" style="12" width="13.15"/>
    <col collapsed="false" customWidth="true" hidden="false" outlineLevel="0" max="4" min="4" style="12" width="9.29"/>
    <col collapsed="false" customWidth="true" hidden="false" outlineLevel="0" max="5" min="5" style="12" width="10.29"/>
    <col collapsed="false" customWidth="true" hidden="false" outlineLevel="0" max="7" min="6" style="12" width="8.86"/>
    <col collapsed="false" customWidth="true" hidden="false" outlineLevel="0" max="8" min="8" style="12" width="7.42"/>
    <col collapsed="false" customWidth="true" hidden="false" outlineLevel="0" max="10" min="9" style="12" width="8.86"/>
    <col collapsed="false" customWidth="true" hidden="false" outlineLevel="0" max="12" min="11" style="12" width="7.29"/>
    <col collapsed="false" customWidth="true" hidden="false" outlineLevel="0" max="15" min="13" style="12" width="10.71"/>
    <col collapsed="false" customWidth="false" hidden="false" outlineLevel="0" max="17" min="16" style="12" width="9"/>
    <col collapsed="false" customWidth="true" hidden="false" outlineLevel="0" max="22" min="18" style="12" width="10.71"/>
    <col collapsed="false" customWidth="false" hidden="false" outlineLevel="0" max="16384" min="23" style="12" width="9"/>
  </cols>
  <sheetData>
    <row r="1" customFormat="false" ht="22.05" hidden="false" customHeight="false" outlineLevel="0" collapsed="false">
      <c r="C1" s="140" t="s">
        <v>85</v>
      </c>
      <c r="D1" s="140"/>
      <c r="E1" s="140"/>
      <c r="F1" s="140"/>
      <c r="G1" s="140"/>
      <c r="H1" s="140"/>
      <c r="I1" s="140"/>
      <c r="J1" s="140"/>
      <c r="K1" s="14"/>
    </row>
    <row r="2" customFormat="false" ht="15" hidden="false" customHeight="false" outlineLevel="0" collapsed="false">
      <c r="C2" s="141" t="s">
        <v>19</v>
      </c>
      <c r="D2" s="141"/>
      <c r="E2" s="141"/>
      <c r="F2" s="141"/>
      <c r="G2" s="141"/>
      <c r="H2" s="141"/>
      <c r="I2" s="141"/>
      <c r="J2" s="141"/>
      <c r="K2" s="14"/>
    </row>
    <row r="3" customFormat="false" ht="33.75" hidden="false" customHeight="true" outlineLevel="0" collapsed="false">
      <c r="B3" s="16" t="s">
        <v>20</v>
      </c>
      <c r="C3" s="14"/>
      <c r="F3" s="71" t="s">
        <v>21</v>
      </c>
      <c r="G3" s="14"/>
      <c r="H3" s="72" t="s">
        <v>65</v>
      </c>
      <c r="K3" s="14"/>
    </row>
    <row r="4" customFormat="false" ht="15.75" hidden="false" customHeight="true" outlineLevel="0" collapsed="false">
      <c r="B4" s="18"/>
      <c r="C4" s="20" t="s">
        <v>66</v>
      </c>
      <c r="D4" s="23" t="n">
        <v>17</v>
      </c>
      <c r="E4" s="19" t="s">
        <v>86</v>
      </c>
      <c r="F4" s="73" t="n">
        <f aca="false">cupsjam</f>
        <v>51</v>
      </c>
      <c r="G4" s="54" t="s">
        <v>68</v>
      </c>
      <c r="M4" s="19"/>
    </row>
    <row r="5" customFormat="false" ht="15" hidden="false" customHeight="false" outlineLevel="0" collapsed="false">
      <c r="B5" s="18"/>
      <c r="C5" s="20" t="s">
        <v>69</v>
      </c>
      <c r="D5" s="22" t="n">
        <v>0.75</v>
      </c>
      <c r="F5" s="24" t="n">
        <f aca="false">cupsjam/1.5</f>
        <v>34</v>
      </c>
      <c r="G5" s="54" t="s">
        <v>70</v>
      </c>
    </row>
    <row r="6" customFormat="false" ht="15" hidden="false" customHeight="false" outlineLevel="0" collapsed="false">
      <c r="B6" s="18"/>
      <c r="C6" s="20" t="s">
        <v>71</v>
      </c>
      <c r="D6" s="24" t="n">
        <f aca="false">potsize*4*maxfill</f>
        <v>51</v>
      </c>
      <c r="E6" s="19" t="s">
        <v>72</v>
      </c>
      <c r="F6" s="24" t="n">
        <f aca="false">cupsjam/2</f>
        <v>25.5</v>
      </c>
      <c r="G6" s="54" t="s">
        <v>73</v>
      </c>
    </row>
    <row r="7" customFormat="false" ht="15" hidden="false" customHeight="false" outlineLevel="0" collapsed="false">
      <c r="B7" s="18"/>
      <c r="C7" s="25" t="s">
        <v>31</v>
      </c>
      <c r="D7" s="28" t="n">
        <f aca="false">(G18)/(G18+3.75)</f>
        <v>0.4</v>
      </c>
      <c r="F7" s="24" t="n">
        <f aca="false">cupsjam/3</f>
        <v>17</v>
      </c>
      <c r="G7" s="54" t="s">
        <v>29</v>
      </c>
    </row>
    <row r="8" customFormat="false" ht="15" hidden="false" customHeight="false" outlineLevel="0" collapsed="false">
      <c r="B8" s="18"/>
      <c r="C8" s="19"/>
      <c r="D8" s="19"/>
      <c r="E8" s="20"/>
      <c r="G8" s="74"/>
      <c r="H8" s="19"/>
      <c r="I8" s="19"/>
      <c r="J8" s="25"/>
      <c r="K8" s="29"/>
    </row>
    <row r="9" customFormat="false" ht="15" hidden="false" customHeight="true" outlineLevel="0" collapsed="false"/>
    <row r="10" customFormat="false" ht="18.75" hidden="false" customHeight="true" outlineLevel="0" collapsed="false">
      <c r="B10" s="30" t="s">
        <v>32</v>
      </c>
      <c r="C10" s="31" t="s">
        <v>33</v>
      </c>
      <c r="D10" s="32" t="s">
        <v>34</v>
      </c>
      <c r="E10" s="32" t="s">
        <v>35</v>
      </c>
      <c r="F10" s="32" t="s">
        <v>36</v>
      </c>
      <c r="G10" s="33" t="s">
        <v>37</v>
      </c>
      <c r="I10" s="135"/>
      <c r="J10" s="135"/>
    </row>
    <row r="11" customFormat="false" ht="21" hidden="false" customHeight="true" outlineLevel="0" collapsed="false">
      <c r="B11" s="30"/>
      <c r="C11" s="30"/>
      <c r="D11" s="32"/>
      <c r="E11" s="32"/>
      <c r="F11" s="32"/>
      <c r="G11" s="32"/>
      <c r="I11" s="135"/>
      <c r="J11" s="135"/>
    </row>
    <row r="12" customFormat="false" ht="24" hidden="false" customHeight="true" outlineLevel="0" collapsed="false">
      <c r="B12" s="30"/>
      <c r="C12" s="30"/>
      <c r="D12" s="32"/>
      <c r="E12" s="32"/>
      <c r="F12" s="32"/>
      <c r="G12" s="32"/>
      <c r="I12" s="135"/>
      <c r="J12" s="135"/>
    </row>
    <row r="13" customFormat="false" ht="23.25" hidden="false" customHeight="true" outlineLevel="0" collapsed="false">
      <c r="B13" s="36" t="n">
        <v>0.33</v>
      </c>
      <c r="C13" s="36" t="n">
        <v>0.3</v>
      </c>
      <c r="D13" s="37" t="n">
        <v>0.15</v>
      </c>
      <c r="E13" s="37" t="n">
        <v>0.85</v>
      </c>
      <c r="F13" s="36" t="n">
        <v>0.75</v>
      </c>
      <c r="G13" s="36" t="n">
        <v>1</v>
      </c>
      <c r="I13" s="136"/>
      <c r="J13" s="137"/>
    </row>
    <row r="14" customFormat="false" ht="21" hidden="false" customHeight="true" outlineLevel="0" collapsed="false">
      <c r="B14" s="39" t="s">
        <v>39</v>
      </c>
      <c r="C14" s="39"/>
      <c r="D14" s="39"/>
      <c r="E14" s="39"/>
      <c r="F14" s="39"/>
      <c r="G14" s="39"/>
      <c r="I14" s="136"/>
      <c r="J14" s="137"/>
    </row>
    <row r="15" customFormat="false" ht="22.5" hidden="false" customHeight="true" outlineLevel="0" collapsed="false">
      <c r="B15" s="32" t="s">
        <v>40</v>
      </c>
      <c r="C15" s="32" t="s">
        <v>41</v>
      </c>
      <c r="D15" s="40" t="s">
        <v>42</v>
      </c>
      <c r="E15" s="40" t="s">
        <v>43</v>
      </c>
      <c r="F15" s="40" t="s">
        <v>44</v>
      </c>
      <c r="G15" s="30" t="s">
        <v>45</v>
      </c>
      <c r="I15" s="136"/>
      <c r="J15" s="137"/>
    </row>
    <row r="16" customFormat="false" ht="21" hidden="false" customHeight="true" outlineLevel="0" collapsed="false">
      <c r="B16" s="32"/>
      <c r="C16" s="32"/>
      <c r="D16" s="40"/>
      <c r="E16" s="40"/>
      <c r="F16" s="40"/>
      <c r="G16" s="30"/>
      <c r="I16" s="136"/>
      <c r="J16" s="137"/>
    </row>
    <row r="17" customFormat="false" ht="18.75" hidden="false" customHeight="true" outlineLevel="0" collapsed="false">
      <c r="B17" s="32"/>
      <c r="C17" s="32"/>
      <c r="D17" s="40"/>
      <c r="E17" s="40"/>
      <c r="F17" s="40"/>
      <c r="G17" s="30"/>
      <c r="H17" s="41"/>
      <c r="I17" s="136"/>
      <c r="J17" s="137"/>
    </row>
    <row r="18" customFormat="false" ht="19.5" hidden="false" customHeight="true" outlineLevel="0" collapsed="false">
      <c r="B18" s="36" t="n">
        <v>0.6</v>
      </c>
      <c r="C18" s="36" t="n">
        <v>0.9</v>
      </c>
      <c r="D18" s="36" t="n">
        <v>0.2</v>
      </c>
      <c r="E18" s="36" t="n">
        <v>0.1</v>
      </c>
      <c r="F18" s="36" t="n">
        <v>0.1</v>
      </c>
      <c r="G18" s="36" t="n">
        <v>2.5</v>
      </c>
      <c r="H18" s="41"/>
      <c r="I18" s="136"/>
      <c r="J18" s="137"/>
    </row>
    <row r="19" customFormat="false" ht="16.5" hidden="false" customHeight="true" outlineLevel="0" collapsed="false">
      <c r="B19" s="42"/>
      <c r="C19" s="42"/>
      <c r="D19" s="43"/>
      <c r="E19" s="43"/>
      <c r="F19" s="43"/>
      <c r="G19" s="41"/>
      <c r="H19" s="41"/>
      <c r="I19" s="136"/>
      <c r="J19" s="137"/>
    </row>
    <row r="20" customFormat="false" ht="16.5" hidden="false" customHeight="true" outlineLevel="0" collapsed="false">
      <c r="B20" s="42"/>
      <c r="C20" s="42"/>
      <c r="D20" s="43"/>
      <c r="E20" s="43"/>
      <c r="F20" s="43"/>
      <c r="G20" s="41"/>
      <c r="H20" s="41"/>
      <c r="I20" s="136"/>
      <c r="J20" s="137"/>
    </row>
    <row r="21" customFormat="false" ht="19.5" hidden="false" customHeight="true" outlineLevel="0" collapsed="false">
      <c r="B21" s="44" t="s">
        <v>46</v>
      </c>
      <c r="C21" s="44"/>
      <c r="D21" s="44"/>
      <c r="E21" s="44"/>
      <c r="F21" s="44"/>
      <c r="G21" s="44"/>
      <c r="I21" s="136"/>
      <c r="J21" s="137"/>
    </row>
    <row r="22" customFormat="false" ht="19.5" hidden="false" customHeight="true" outlineLevel="0" collapsed="false">
      <c r="B22" s="45"/>
      <c r="C22" s="46"/>
      <c r="D22" s="46"/>
      <c r="E22" s="46"/>
      <c r="F22" s="46"/>
      <c r="G22" s="47"/>
      <c r="I22" s="136"/>
      <c r="J22" s="137"/>
    </row>
    <row r="23" customFormat="false" ht="16.5" hidden="false" customHeight="true" outlineLevel="0" collapsed="false">
      <c r="B23" s="51" t="n">
        <f aca="false">(cupsjam*D7)/2</f>
        <v>10.2</v>
      </c>
      <c r="C23" s="49" t="s">
        <v>47</v>
      </c>
      <c r="G23" s="50"/>
      <c r="I23" s="136"/>
      <c r="J23" s="137"/>
    </row>
    <row r="24" customFormat="false" ht="16.5" hidden="false" customHeight="true" outlineLevel="0" collapsed="false">
      <c r="B24" s="51" t="n">
        <f aca="false">(cupsjam*(1-D7))/7.5</f>
        <v>4.08</v>
      </c>
      <c r="C24" s="49" t="s">
        <v>48</v>
      </c>
      <c r="D24" s="62" t="n">
        <f aca="false">B24*2.5</f>
        <v>10.2</v>
      </c>
      <c r="E24" s="19" t="s">
        <v>49</v>
      </c>
      <c r="F24" s="19"/>
      <c r="G24" s="53"/>
      <c r="I24" s="136"/>
      <c r="J24" s="137"/>
    </row>
    <row r="25" customFormat="false" ht="16.5" hidden="false" customHeight="true" outlineLevel="0" collapsed="false">
      <c r="B25" s="51" t="n">
        <f aca="false">D24*2</f>
        <v>20.4</v>
      </c>
      <c r="C25" s="54" t="s">
        <v>81</v>
      </c>
      <c r="D25" s="55"/>
      <c r="E25" s="55"/>
      <c r="F25" s="14"/>
      <c r="G25" s="56"/>
      <c r="I25" s="136"/>
      <c r="J25" s="137"/>
    </row>
    <row r="26" customFormat="false" ht="16.5" hidden="false" customHeight="true" outlineLevel="0" collapsed="false">
      <c r="B26" s="51" t="n">
        <f aca="false">(B25*B13)*3</f>
        <v>20.196</v>
      </c>
      <c r="C26" s="57" t="s">
        <v>82</v>
      </c>
      <c r="D26" s="55"/>
      <c r="E26" s="55"/>
      <c r="F26" s="14"/>
      <c r="G26" s="56"/>
      <c r="I26" s="136"/>
      <c r="J26" s="137"/>
    </row>
    <row r="27" customFormat="false" ht="16.5" hidden="false" customHeight="true" outlineLevel="0" collapsed="false">
      <c r="B27" s="48" t="n">
        <f aca="false">C13*D24</f>
        <v>3.06</v>
      </c>
      <c r="C27" s="58" t="s">
        <v>52</v>
      </c>
      <c r="D27" s="55"/>
      <c r="E27" s="55"/>
      <c r="F27" s="14"/>
      <c r="G27" s="56"/>
      <c r="I27" s="136"/>
      <c r="J27" s="137"/>
    </row>
    <row r="28" customFormat="false" ht="15" hidden="false" customHeight="false" outlineLevel="0" collapsed="false">
      <c r="B28" s="48" t="n">
        <f aca="false">D28/3.75</f>
        <v>0.9248</v>
      </c>
      <c r="C28" s="59" t="s">
        <v>48</v>
      </c>
      <c r="D28" s="62" t="n">
        <f aca="false">E13*B24</f>
        <v>3.468</v>
      </c>
      <c r="E28" s="49" t="s">
        <v>53</v>
      </c>
      <c r="F28" s="19"/>
      <c r="G28" s="56"/>
      <c r="I28" s="136"/>
      <c r="J28" s="137"/>
    </row>
    <row r="29" customFormat="false" ht="15" hidden="false" customHeight="false" outlineLevel="0" collapsed="false">
      <c r="B29" s="51" t="n">
        <f aca="false">F13*cupsjam/16</f>
        <v>2.390625</v>
      </c>
      <c r="C29" s="58" t="s">
        <v>54</v>
      </c>
      <c r="D29" s="55"/>
      <c r="E29" s="55"/>
      <c r="F29" s="14"/>
      <c r="G29" s="53"/>
      <c r="H29" s="41"/>
      <c r="I29" s="136"/>
      <c r="J29" s="137"/>
    </row>
    <row r="30" customFormat="false" ht="15" hidden="false" customHeight="false" outlineLevel="0" collapsed="false">
      <c r="B30" s="48" t="n">
        <f aca="false">G13*cupsjam/16</f>
        <v>3.1875</v>
      </c>
      <c r="C30" s="49" t="s">
        <v>55</v>
      </c>
      <c r="D30" s="55"/>
      <c r="E30" s="55"/>
      <c r="F30" s="55"/>
      <c r="G30" s="53"/>
      <c r="H30" s="41"/>
      <c r="I30" s="136"/>
      <c r="J30" s="137"/>
    </row>
    <row r="31" customFormat="false" ht="15" hidden="false" customHeight="false" outlineLevel="0" collapsed="false">
      <c r="B31" s="61" t="n">
        <f aca="false">(B18*(cupsjam/16))*8</f>
        <v>15.3</v>
      </c>
      <c r="C31" s="58" t="s">
        <v>87</v>
      </c>
      <c r="D31" s="55"/>
      <c r="E31" s="55"/>
      <c r="F31" s="55"/>
      <c r="G31" s="60"/>
      <c r="H31" s="46"/>
      <c r="I31" s="136"/>
      <c r="J31" s="137"/>
    </row>
    <row r="32" customFormat="false" ht="15" hidden="false" customHeight="false" outlineLevel="0" collapsed="false">
      <c r="B32" s="48" t="n">
        <f aca="false">D32*0.66</f>
        <v>0.3155625</v>
      </c>
      <c r="C32" s="58" t="s">
        <v>57</v>
      </c>
      <c r="D32" s="142" t="n">
        <f aca="false">D13*(cupsjam/16)</f>
        <v>0.478125</v>
      </c>
      <c r="E32" s="19" t="s">
        <v>58</v>
      </c>
      <c r="F32" s="55"/>
      <c r="G32" s="60"/>
      <c r="H32" s="46"/>
      <c r="I32" s="136"/>
      <c r="J32" s="137"/>
    </row>
    <row r="33" customFormat="false" ht="15" hidden="false" customHeight="false" outlineLevel="0" collapsed="false">
      <c r="B33" s="61" t="n">
        <f aca="false">(D24*C18)</f>
        <v>9.18</v>
      </c>
      <c r="C33" s="58" t="s">
        <v>84</v>
      </c>
      <c r="D33" s="139"/>
      <c r="E33" s="19"/>
      <c r="F33" s="55"/>
      <c r="G33" s="60"/>
      <c r="H33" s="46"/>
      <c r="I33" s="136"/>
      <c r="J33" s="137"/>
    </row>
    <row r="34" customFormat="false" ht="15" hidden="false" customHeight="false" outlineLevel="0" collapsed="false">
      <c r="B34" s="48" t="n">
        <f aca="false">D18*D24</f>
        <v>2.04</v>
      </c>
      <c r="C34" s="58" t="s">
        <v>61</v>
      </c>
      <c r="D34" s="55"/>
      <c r="E34" s="55"/>
      <c r="F34" s="55"/>
      <c r="G34" s="60"/>
      <c r="H34" s="46"/>
      <c r="I34" s="72"/>
      <c r="J34" s="72"/>
    </row>
    <row r="35" customFormat="false" ht="15" hidden="false" customHeight="false" outlineLevel="0" collapsed="false">
      <c r="B35" s="48" t="n">
        <f aca="false">E18*D24</f>
        <v>1.02</v>
      </c>
      <c r="C35" s="58" t="s">
        <v>62</v>
      </c>
      <c r="D35" s="55"/>
      <c r="E35" s="55"/>
      <c r="F35" s="14"/>
      <c r="G35" s="60"/>
      <c r="H35" s="46"/>
      <c r="I35" s="72"/>
      <c r="J35" s="72"/>
    </row>
    <row r="36" customFormat="false" ht="15" hidden="false" customHeight="false" outlineLevel="0" collapsed="false">
      <c r="B36" s="48" t="n">
        <f aca="false">F18*D24</f>
        <v>1.02</v>
      </c>
      <c r="C36" s="58" t="s">
        <v>63</v>
      </c>
      <c r="D36" s="55"/>
      <c r="E36" s="55"/>
      <c r="F36" s="55"/>
      <c r="G36" s="60"/>
      <c r="H36" s="46"/>
      <c r="I36" s="72"/>
      <c r="J36" s="72"/>
    </row>
    <row r="37" customFormat="false" ht="15" hidden="false" customHeight="false" outlineLevel="0" collapsed="false">
      <c r="B37" s="65"/>
      <c r="C37" s="66"/>
      <c r="D37" s="66"/>
      <c r="E37" s="66"/>
      <c r="F37" s="66"/>
      <c r="G37" s="67"/>
      <c r="H37" s="46"/>
      <c r="I37" s="72"/>
      <c r="J37" s="72"/>
    </row>
    <row r="38" customFormat="false" ht="15" hidden="false" customHeight="false" outlineLevel="0" collapsed="false">
      <c r="F38" s="46"/>
      <c r="G38" s="46"/>
      <c r="H38" s="46"/>
    </row>
    <row r="39" customFormat="false" ht="15" hidden="false" customHeight="false" outlineLevel="0" collapsed="false">
      <c r="F39" s="46"/>
      <c r="G39" s="46"/>
      <c r="H39" s="46"/>
    </row>
    <row r="40" customFormat="false" ht="15" hidden="false" customHeight="false" outlineLevel="0" collapsed="false">
      <c r="F40" s="46"/>
      <c r="G40" s="46"/>
      <c r="H40" s="46"/>
    </row>
    <row r="41" customFormat="false" ht="15.75" hidden="false" customHeight="false" outlineLevel="0" collapsed="false">
      <c r="C41" s="68"/>
    </row>
  </sheetData>
  <sheetProtection sheet="true" password="cb64" objects="true" scenarios="true"/>
  <mergeCells count="18">
    <mergeCell ref="C1:J1"/>
    <mergeCell ref="C2:J2"/>
    <mergeCell ref="B10:B12"/>
    <mergeCell ref="C10:C12"/>
    <mergeCell ref="D10:D12"/>
    <mergeCell ref="E10:E12"/>
    <mergeCell ref="F10:F12"/>
    <mergeCell ref="G10:G12"/>
    <mergeCell ref="I10:I12"/>
    <mergeCell ref="J10:J12"/>
    <mergeCell ref="B14:G14"/>
    <mergeCell ref="B15:B17"/>
    <mergeCell ref="C15:C17"/>
    <mergeCell ref="D15:D17"/>
    <mergeCell ref="E15:E17"/>
    <mergeCell ref="F15:F17"/>
    <mergeCell ref="G15:G17"/>
    <mergeCell ref="B21:G21"/>
  </mergeCells>
  <dataValidations count="3">
    <dataValidation allowBlank="true" error="Enter a number between 1 and 100." errorStyle="warning" errorTitle="Zero Alert" operator="between" showDropDown="false" showErrorMessage="true" showInputMessage="true" sqref="D5" type="none">
      <formula1>0</formula1>
      <formula2>0</formula2>
    </dataValidation>
    <dataValidation allowBlank="true" error="Whoa!  That's gonna be a little spicy, don't you think?" errorStyle="warning" errorTitle="Too hot" operator="lessThan" showDropDown="false" showErrorMessage="true" showInputMessage="true" sqref="D18 C19:C20" type="decimal">
      <formula1>1</formula1>
      <formula2>0</formula2>
    </dataValidation>
    <dataValidation allowBlank="true" error="Liquid to rice ratio should be between 1.5 and 2" errorStyle="warning" errorTitle="Ratio" operator="between" showDropDown="false" showErrorMessage="true" showInputMessage="true" sqref="J13:J26 J28:J33" type="none">
      <formula1>0</formula1>
      <formula2>0</formula2>
    </dataValidation>
  </dataValidations>
  <printOptions headings="false" gridLines="false" gridLinesSet="true" horizontalCentered="true" verticalCentered="false"/>
  <pageMargins left="0.479861111111111" right="0.479861111111111" top="0.659722222222222" bottom="0.7"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40"/>
  <sheetViews>
    <sheetView showFormulas="false" showGridLines="false" showRowColHeaders="false" showZeros="false" rightToLeft="false" tabSelected="false" showOutlineSymbols="false" defaultGridColor="true" view="normal" topLeftCell="A1" colorId="64" zoomScale="125" zoomScaleNormal="125" zoomScalePageLayoutView="100" workbookViewId="0">
      <selection pane="topLeft" activeCell="C1" activeCellId="0" sqref="C1"/>
    </sheetView>
  </sheetViews>
  <sheetFormatPr defaultColWidth="8.54296875" defaultRowHeight="20.25" customHeight="false" zeroHeight="false" outlineLevelRow="0" outlineLevelCol="0"/>
  <cols>
    <col collapsed="false" customWidth="true" hidden="false" outlineLevel="0" max="1" min="1" style="0" width="4.29"/>
    <col collapsed="false" customWidth="true" hidden="false" outlineLevel="0" max="2" min="2" style="143" width="4.86"/>
    <col collapsed="false" customWidth="true" hidden="false" outlineLevel="0" max="3" min="3" style="2" width="74"/>
    <col collapsed="false" customWidth="true" hidden="false" outlineLevel="0" max="5" min="5" style="0" width="10.42"/>
  </cols>
  <sheetData>
    <row r="1" customFormat="false" ht="20.25" hidden="false" customHeight="false" outlineLevel="0" collapsed="false">
      <c r="C1" s="3" t="s">
        <v>88</v>
      </c>
    </row>
    <row r="2" customFormat="false" ht="9" hidden="false" customHeight="true" outlineLevel="0" collapsed="false"/>
    <row r="3" customFormat="false" ht="35.5" hidden="false" customHeight="false" outlineLevel="0" collapsed="false">
      <c r="B3" s="143" t="n">
        <v>1</v>
      </c>
      <c r="C3" s="11" t="s">
        <v>89</v>
      </c>
      <c r="E3" s="2"/>
    </row>
    <row r="4" customFormat="false" ht="15" hidden="false" customHeight="true" outlineLevel="0" collapsed="false">
      <c r="C4" s="11"/>
      <c r="E4" s="2"/>
    </row>
    <row r="5" customFormat="false" ht="46.95" hidden="false" customHeight="false" outlineLevel="0" collapsed="false">
      <c r="B5" s="143" t="n">
        <v>2</v>
      </c>
      <c r="C5" s="11" t="s">
        <v>90</v>
      </c>
      <c r="E5" s="2"/>
    </row>
    <row r="6" customFormat="false" ht="12" hidden="false" customHeight="true" outlineLevel="0" collapsed="false">
      <c r="C6" s="11"/>
      <c r="E6" s="2"/>
    </row>
    <row r="7" customFormat="false" ht="24.05" hidden="false" customHeight="false" outlineLevel="0" collapsed="false">
      <c r="B7" s="143" t="n">
        <v>3</v>
      </c>
      <c r="C7" s="11" t="s">
        <v>91</v>
      </c>
      <c r="E7" s="2"/>
    </row>
    <row r="8" customFormat="false" ht="14.25" hidden="false" customHeight="true" outlineLevel="0" collapsed="false">
      <c r="C8" s="11"/>
      <c r="E8" s="2"/>
    </row>
    <row r="9" customFormat="false" ht="24.05" hidden="false" customHeight="false" outlineLevel="0" collapsed="false">
      <c r="B9" s="143" t="n">
        <v>4</v>
      </c>
      <c r="C9" s="11" t="s">
        <v>92</v>
      </c>
      <c r="E9" s="2"/>
    </row>
    <row r="10" customFormat="false" ht="9.75" hidden="false" customHeight="true" outlineLevel="0" collapsed="false">
      <c r="C10" s="11"/>
      <c r="E10" s="2"/>
    </row>
    <row r="11" customFormat="false" ht="35.5" hidden="false" customHeight="false" outlineLevel="0" collapsed="false">
      <c r="B11" s="143" t="n">
        <v>5</v>
      </c>
      <c r="C11" s="11" t="s">
        <v>93</v>
      </c>
      <c r="E11" s="2"/>
    </row>
    <row r="12" customFormat="false" ht="20.25" hidden="false" customHeight="false" outlineLevel="0" collapsed="false">
      <c r="C12" s="11"/>
      <c r="E12" s="2"/>
    </row>
    <row r="13" customFormat="false" ht="24.05" hidden="false" customHeight="false" outlineLevel="0" collapsed="false">
      <c r="B13" s="143" t="n">
        <v>6</v>
      </c>
      <c r="C13" s="144" t="s">
        <v>94</v>
      </c>
      <c r="E13" s="2"/>
    </row>
    <row r="14" customFormat="false" ht="14.25" hidden="false" customHeight="true" outlineLevel="0" collapsed="false">
      <c r="C14" s="144"/>
      <c r="E14" s="2"/>
    </row>
    <row r="15" customFormat="false" ht="35.5" hidden="false" customHeight="false" outlineLevel="0" collapsed="false">
      <c r="B15" s="143" t="n">
        <v>7</v>
      </c>
      <c r="C15" s="144" t="s">
        <v>95</v>
      </c>
      <c r="E15" s="2"/>
    </row>
    <row r="16" customFormat="false" ht="12" hidden="false" customHeight="true" outlineLevel="0" collapsed="false">
      <c r="C16" s="144"/>
      <c r="E16" s="2"/>
    </row>
    <row r="17" customFormat="false" ht="24.05" hidden="false" customHeight="false" outlineLevel="0" collapsed="false">
      <c r="B17" s="143" t="n">
        <v>8</v>
      </c>
      <c r="C17" s="144" t="s">
        <v>96</v>
      </c>
      <c r="E17" s="2"/>
    </row>
    <row r="18" customFormat="false" ht="11.25" hidden="false" customHeight="true" outlineLevel="0" collapsed="false">
      <c r="C18" s="144"/>
      <c r="E18" s="2"/>
    </row>
    <row r="19" customFormat="false" ht="58.4" hidden="false" customHeight="false" outlineLevel="0" collapsed="false">
      <c r="B19" s="143" t="n">
        <v>9</v>
      </c>
      <c r="C19" s="11" t="s">
        <v>97</v>
      </c>
      <c r="E19" s="2"/>
    </row>
    <row r="20" customFormat="false" ht="20.25" hidden="false" customHeight="false" outlineLevel="0" collapsed="false">
      <c r="C20" s="144"/>
      <c r="E20" s="2"/>
    </row>
    <row r="21" customFormat="false" ht="24.05" hidden="false" customHeight="false" outlineLevel="0" collapsed="false">
      <c r="B21" s="143" t="n">
        <v>10</v>
      </c>
      <c r="C21" s="144" t="s">
        <v>98</v>
      </c>
      <c r="E21" s="2"/>
    </row>
    <row r="22" customFormat="false" ht="9.75" hidden="false" customHeight="true" outlineLevel="0" collapsed="false">
      <c r="C22" s="144"/>
      <c r="E22" s="2"/>
    </row>
    <row r="23" customFormat="false" ht="46.95" hidden="false" customHeight="false" outlineLevel="0" collapsed="false">
      <c r="B23" s="143" t="n">
        <v>11</v>
      </c>
      <c r="C23" s="11" t="s">
        <v>99</v>
      </c>
      <c r="E23" s="2"/>
    </row>
    <row r="24" customFormat="false" ht="12" hidden="false" customHeight="true" outlineLevel="0" collapsed="false">
      <c r="C24" s="144"/>
      <c r="E24" s="2"/>
    </row>
    <row r="25" customFormat="false" ht="20.25" hidden="false" customHeight="false" outlineLevel="0" collapsed="false">
      <c r="B25" s="143" t="n">
        <v>12</v>
      </c>
      <c r="C25" s="11" t="s">
        <v>100</v>
      </c>
      <c r="E25" s="2"/>
    </row>
    <row r="26" customFormat="false" ht="20.25" hidden="false" customHeight="false" outlineLevel="0" collapsed="false">
      <c r="C26" s="144"/>
      <c r="E26" s="2"/>
    </row>
    <row r="27" customFormat="false" ht="20.25" hidden="false" customHeight="false" outlineLevel="0" collapsed="false">
      <c r="C27" s="145" t="s">
        <v>101</v>
      </c>
      <c r="E27" s="2"/>
    </row>
    <row r="28" customFormat="false" ht="20.25" hidden="false" customHeight="false" outlineLevel="0" collapsed="false">
      <c r="C28" s="144"/>
      <c r="E28" s="2"/>
    </row>
    <row r="29" customFormat="false" ht="20.25" hidden="false" customHeight="false" outlineLevel="0" collapsed="false">
      <c r="C29" s="144"/>
      <c r="E29" s="2"/>
    </row>
    <row r="30" customFormat="false" ht="20.25" hidden="false" customHeight="false" outlineLevel="0" collapsed="false">
      <c r="C30" s="144"/>
      <c r="E30" s="146"/>
    </row>
    <row r="31" customFormat="false" ht="20.25" hidden="false" customHeight="false" outlineLevel="0" collapsed="false">
      <c r="C31" s="144"/>
    </row>
    <row r="32" customFormat="false" ht="20.25" hidden="false" customHeight="false" outlineLevel="0" collapsed="false">
      <c r="C32" s="144"/>
    </row>
    <row r="33" customFormat="false" ht="20.25" hidden="false" customHeight="false" outlineLevel="0" collapsed="false">
      <c r="C33" s="144"/>
    </row>
    <row r="34" customFormat="false" ht="20.25" hidden="false" customHeight="false" outlineLevel="0" collapsed="false">
      <c r="C34" s="144"/>
    </row>
    <row r="35" customFormat="false" ht="20.25" hidden="false" customHeight="false" outlineLevel="0" collapsed="false">
      <c r="C35" s="144"/>
    </row>
    <row r="36" customFormat="false" ht="20.25" hidden="false" customHeight="false" outlineLevel="0" collapsed="false">
      <c r="C36" s="144"/>
    </row>
    <row r="37" customFormat="false" ht="20.25" hidden="false" customHeight="false" outlineLevel="0" collapsed="false">
      <c r="C37" s="144"/>
    </row>
    <row r="38" customFormat="false" ht="20.25" hidden="false" customHeight="false" outlineLevel="0" collapsed="false">
      <c r="C38" s="144"/>
    </row>
    <row r="39" customFormat="false" ht="20.25" hidden="false" customHeight="false" outlineLevel="0" collapsed="false">
      <c r="C39" s="144"/>
    </row>
    <row r="40" customFormat="false" ht="20.25" hidden="false" customHeight="false" outlineLevel="0" collapsed="false">
      <c r="C40" s="144"/>
    </row>
  </sheetData>
  <sheetProtection algorithmName="SHA-512" hashValue="YQ5hyX6rhGhvTZrUSssy75K1GnSGEteQmus/pGbNpvu6lB3AQKQRJzPVQJ3WTIrSHUEXt82751jjW7aRHTtCRw==" saltValue="pVPfI2kdprSJBaBUeojXzQ==" spinCount="100000" sheet="true" objects="true" scenarios="true"/>
  <printOptions headings="false" gridLines="false" gridLinesSet="true" horizontalCentered="true" verticalCentered="false"/>
  <pageMargins left="0.5" right="0.5" top="0.62986111111111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3" man="true" max="65535" min="0"/>
  </col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0"/>
  <sheetViews>
    <sheetView showFormulas="false" showGridLines="true" showRowColHeaders="false" showZeros="false" rightToLeft="false" tabSelected="false" showOutlineSymbols="false" defaultGridColor="true" view="normal" topLeftCell="A1" colorId="64" zoomScale="100" zoomScaleNormal="100" zoomScalePageLayoutView="100" workbookViewId="0">
      <pane xSplit="0" ySplit="1" topLeftCell="A11" activePane="bottomLeft" state="frozen"/>
      <selection pane="topLeft" activeCell="A1" activeCellId="0" sqref="A1"/>
      <selection pane="bottomLeft" activeCell="A14" activeCellId="0" sqref="A14"/>
    </sheetView>
  </sheetViews>
  <sheetFormatPr defaultColWidth="8.54296875" defaultRowHeight="20.25" customHeight="false" zeroHeight="false" outlineLevelRow="0" outlineLevelCol="0"/>
  <cols>
    <col collapsed="false" customWidth="true" hidden="false" outlineLevel="0" max="1" min="1" style="143" width="5.29"/>
    <col collapsed="false" customWidth="true" hidden="false" outlineLevel="0" max="2" min="2" style="0" width="56.86"/>
    <col collapsed="false" customWidth="true" hidden="false" outlineLevel="0" max="3" min="3" style="0" width="1.71"/>
    <col collapsed="false" customWidth="true" hidden="false" outlineLevel="0" max="6" min="6" style="0" width="8.71"/>
    <col collapsed="false" customWidth="true" hidden="false" outlineLevel="0" max="9" min="9" style="0" width="6.85"/>
  </cols>
  <sheetData>
    <row r="1" customFormat="false" ht="27.75" hidden="false" customHeight="true" outlineLevel="0" collapsed="false">
      <c r="B1" s="147" t="s">
        <v>102</v>
      </c>
      <c r="C1" s="147"/>
    </row>
    <row r="2" customFormat="false" ht="58.4" hidden="false" customHeight="false" outlineLevel="0" collapsed="false">
      <c r="A2" s="143" t="n">
        <v>1</v>
      </c>
      <c r="B2" s="148" t="s">
        <v>103</v>
      </c>
      <c r="C2" s="11"/>
    </row>
    <row r="3" customFormat="false" ht="15" hidden="false" customHeight="true" outlineLevel="0" collapsed="false">
      <c r="B3" s="11"/>
      <c r="C3" s="11"/>
    </row>
    <row r="4" customFormat="false" ht="46.95" hidden="false" customHeight="false" outlineLevel="0" collapsed="false">
      <c r="A4" s="143" t="n">
        <v>2</v>
      </c>
      <c r="B4" s="11" t="s">
        <v>104</v>
      </c>
      <c r="C4" s="11"/>
    </row>
    <row r="5" customFormat="false" ht="12" hidden="false" customHeight="true" outlineLevel="0" collapsed="false">
      <c r="B5" s="11"/>
      <c r="C5" s="11"/>
    </row>
    <row r="6" customFormat="false" ht="35.5" hidden="false" customHeight="false" outlineLevel="0" collapsed="false">
      <c r="A6" s="143" t="n">
        <v>3</v>
      </c>
      <c r="B6" s="11" t="s">
        <v>105</v>
      </c>
      <c r="C6" s="11"/>
    </row>
    <row r="7" customFormat="false" ht="14.25" hidden="false" customHeight="true" outlineLevel="0" collapsed="false">
      <c r="B7" s="11"/>
      <c r="C7" s="11"/>
    </row>
    <row r="8" customFormat="false" ht="43.5" hidden="false" customHeight="true" outlineLevel="0" collapsed="false">
      <c r="A8" s="143" t="n">
        <v>4</v>
      </c>
      <c r="B8" s="11" t="s">
        <v>92</v>
      </c>
      <c r="C8" s="11"/>
    </row>
    <row r="9" customFormat="false" ht="9.75" hidden="false" customHeight="true" outlineLevel="0" collapsed="false">
      <c r="B9" s="11"/>
      <c r="C9" s="11"/>
    </row>
    <row r="10" customFormat="false" ht="46.95" hidden="false" customHeight="false" outlineLevel="0" collapsed="false">
      <c r="A10" s="143" t="n">
        <v>5</v>
      </c>
      <c r="B10" s="11" t="s">
        <v>93</v>
      </c>
      <c r="C10" s="11"/>
    </row>
    <row r="11" customFormat="false" ht="10.5" hidden="false" customHeight="true" outlineLevel="0" collapsed="false">
      <c r="B11" s="11"/>
      <c r="C11" s="11"/>
    </row>
    <row r="12" customFormat="false" ht="24.05" hidden="false" customHeight="false" outlineLevel="0" collapsed="false">
      <c r="A12" s="143" t="n">
        <v>6</v>
      </c>
      <c r="B12" s="144" t="s">
        <v>94</v>
      </c>
      <c r="C12" s="144"/>
    </row>
    <row r="13" customFormat="false" ht="10.5" hidden="false" customHeight="true" outlineLevel="0" collapsed="false"/>
    <row r="14" customFormat="false" ht="99" hidden="false" customHeight="true" outlineLevel="0" collapsed="false">
      <c r="A14" s="143" t="n">
        <v>7</v>
      </c>
      <c r="B14" s="7" t="s">
        <v>106</v>
      </c>
      <c r="C14" s="7"/>
      <c r="L14" s="149" t="s">
        <v>107</v>
      </c>
    </row>
    <row r="15" customFormat="false" ht="9.75" hidden="false" customHeight="true" outlineLevel="0" collapsed="false">
      <c r="B15" s="7"/>
      <c r="C15" s="7"/>
    </row>
    <row r="16" customFormat="false" ht="76.5" hidden="false" customHeight="true" outlineLevel="0" collapsed="false">
      <c r="A16" s="143" t="n">
        <v>8</v>
      </c>
      <c r="B16" s="7" t="s">
        <v>108</v>
      </c>
      <c r="C16" s="7"/>
    </row>
    <row r="17" customFormat="false" ht="9.75" hidden="false" customHeight="true" outlineLevel="0" collapsed="false">
      <c r="B17" s="7"/>
      <c r="C17" s="7"/>
    </row>
    <row r="18" customFormat="false" ht="43.5" hidden="false" customHeight="true" outlineLevel="0" collapsed="false">
      <c r="A18" s="143" t="n">
        <v>9</v>
      </c>
      <c r="B18" s="7" t="s">
        <v>109</v>
      </c>
      <c r="C18" s="7"/>
    </row>
    <row r="19" customFormat="false" ht="9.75" hidden="false" customHeight="true" outlineLevel="0" collapsed="false">
      <c r="B19" s="7"/>
      <c r="C19" s="7"/>
    </row>
    <row r="20" customFormat="false" ht="132.75" hidden="false" customHeight="true" outlineLevel="0" collapsed="false">
      <c r="A20" s="143" t="n">
        <v>10</v>
      </c>
      <c r="B20" s="7" t="s">
        <v>110</v>
      </c>
      <c r="C20" s="7"/>
    </row>
    <row r="21" customFormat="false" ht="10.5" hidden="false" customHeight="true" outlineLevel="0" collapsed="false">
      <c r="B21" s="7"/>
      <c r="C21" s="7"/>
    </row>
    <row r="22" customFormat="false" ht="15.75" hidden="false" customHeight="true" outlineLevel="0" collapsed="false">
      <c r="B22" s="149" t="s">
        <v>111</v>
      </c>
      <c r="C22" s="149"/>
    </row>
    <row r="23" customFormat="false" ht="27.75" hidden="false" customHeight="true" outlineLevel="0" collapsed="false"/>
    <row r="24" customFormat="false" ht="27.75" hidden="false" customHeight="true" outlineLevel="0" collapsed="false"/>
    <row r="25" customFormat="false" ht="27.75" hidden="false" customHeight="true" outlineLevel="0" collapsed="false"/>
    <row r="26" customFormat="false" ht="27.75" hidden="false" customHeight="true" outlineLevel="0" collapsed="false"/>
    <row r="27" customFormat="false" ht="27.75" hidden="false" customHeight="true" outlineLevel="0" collapsed="false"/>
    <row r="28" customFormat="false" ht="27.75" hidden="false" customHeight="true" outlineLevel="0" collapsed="false"/>
    <row r="29" customFormat="false" ht="27.75" hidden="false" customHeight="true" outlineLevel="0" collapsed="false"/>
    <row r="30" customFormat="false" ht="27.75" hidden="false" customHeight="true" outlineLevel="0" collapsed="false"/>
  </sheetData>
  <sheetProtection sheet="true" password="cb64" objects="true" scenarios="true"/>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1:E113"/>
  <sheetViews>
    <sheetView showFormulas="false" showGridLines="true" showRowColHeaders="false" showZeros="false" rightToLeft="false" tabSelected="false" showOutlineSymbols="false" defaultGridColor="true" view="normal" topLeftCell="A1" colorId="64" zoomScale="110" zoomScaleNormal="110" zoomScalePageLayoutView="100" workbookViewId="0">
      <pane xSplit="0" ySplit="1" topLeftCell="A14" activePane="bottomLeft" state="frozen"/>
      <selection pane="topLeft" activeCell="A1" activeCellId="0" sqref="A1"/>
      <selection pane="bottomLeft" activeCell="D15" activeCellId="0" sqref="D15"/>
    </sheetView>
  </sheetViews>
  <sheetFormatPr defaultColWidth="8.54296875" defaultRowHeight="12.75" customHeight="false" zeroHeight="false" outlineLevelRow="0" outlineLevelCol="0"/>
  <cols>
    <col collapsed="false" customWidth="true" hidden="false" outlineLevel="0" max="2" min="2" style="0" width="7.29"/>
    <col collapsed="false" customWidth="true" hidden="false" outlineLevel="0" max="3" min="3" style="0" width="4.29"/>
    <col collapsed="false" customWidth="true" hidden="false" outlineLevel="0" max="4" min="4" style="1" width="64.71"/>
    <col collapsed="false" customWidth="true" hidden="false" outlineLevel="0" max="5" min="5" style="2" width="9.71"/>
  </cols>
  <sheetData>
    <row r="1" customFormat="false" ht="17.35" hidden="false" customHeight="false" outlineLevel="0" collapsed="false">
      <c r="D1" s="3" t="s">
        <v>112</v>
      </c>
      <c r="E1" s="4"/>
    </row>
    <row r="2" customFormat="false" ht="14.25" hidden="false" customHeight="true" outlineLevel="0" collapsed="false">
      <c r="D2" s="3"/>
      <c r="E2" s="4"/>
    </row>
    <row r="3" customFormat="false" ht="17.35" hidden="false" customHeight="false" outlineLevel="0" collapsed="false">
      <c r="D3" s="150" t="s">
        <v>113</v>
      </c>
      <c r="E3" s="4"/>
    </row>
    <row r="4" customFormat="false" ht="6.75" hidden="false" customHeight="true" outlineLevel="0" collapsed="false">
      <c r="D4" s="8"/>
    </row>
    <row r="5" customFormat="false" ht="73.45" hidden="false" customHeight="false" outlineLevel="0" collapsed="false">
      <c r="D5" s="5" t="s">
        <v>114</v>
      </c>
    </row>
    <row r="6" customFormat="false" ht="12" hidden="false" customHeight="true" outlineLevel="0" collapsed="false">
      <c r="D6" s="9"/>
    </row>
    <row r="7" customFormat="false" ht="157.8" hidden="false" customHeight="false" outlineLevel="0" collapsed="false">
      <c r="D7" s="5" t="s">
        <v>115</v>
      </c>
    </row>
    <row r="8" customFormat="false" ht="13.8" hidden="false" customHeight="false" outlineLevel="0" collapsed="false">
      <c r="D8" s="9"/>
    </row>
    <row r="9" customFormat="false" ht="85.5" hidden="false" customHeight="false" outlineLevel="0" collapsed="false">
      <c r="D9" s="5" t="s">
        <v>116</v>
      </c>
    </row>
    <row r="10" customFormat="false" ht="13.8" hidden="false" customHeight="false" outlineLevel="0" collapsed="false">
      <c r="D10" s="9"/>
    </row>
    <row r="11" customFormat="false" ht="105" hidden="false" customHeight="true" outlineLevel="0" collapsed="false">
      <c r="D11" s="5" t="s">
        <v>117</v>
      </c>
    </row>
    <row r="12" customFormat="false" ht="13.8" hidden="false" customHeight="false" outlineLevel="0" collapsed="false">
      <c r="D12" s="9"/>
    </row>
    <row r="13" customFormat="false" ht="124.5" hidden="false" customHeight="true" outlineLevel="0" collapsed="false">
      <c r="D13" s="5" t="s">
        <v>118</v>
      </c>
    </row>
    <row r="14" customFormat="false" ht="13.8" hidden="false" customHeight="false" outlineLevel="0" collapsed="false">
      <c r="D14" s="9"/>
    </row>
    <row r="15" customFormat="false" ht="20.25" hidden="false" customHeight="true" outlineLevel="0" collapsed="false">
      <c r="D15" s="5" t="s">
        <v>119</v>
      </c>
    </row>
    <row r="16" customFormat="false" ht="141" hidden="false" customHeight="true" outlineLevel="0" collapsed="false">
      <c r="D16" s="5" t="s">
        <v>120</v>
      </c>
    </row>
    <row r="17" customFormat="false" ht="11.25" hidden="false" customHeight="true" outlineLevel="0" collapsed="false">
      <c r="D17" s="9"/>
    </row>
    <row r="18" customFormat="false" ht="97.55" hidden="false" customHeight="false" outlineLevel="0" collapsed="false">
      <c r="D18" s="5" t="s">
        <v>121</v>
      </c>
    </row>
    <row r="19" customFormat="false" ht="13.8" hidden="false" customHeight="false" outlineLevel="0" collapsed="false">
      <c r="D19" s="9"/>
    </row>
    <row r="20" customFormat="false" ht="114.75" hidden="false" customHeight="true" outlineLevel="0" collapsed="false">
      <c r="D20" s="5" t="s">
        <v>122</v>
      </c>
    </row>
    <row r="21" customFormat="false" ht="21" hidden="false" customHeight="true" outlineLevel="0" collapsed="false">
      <c r="D21" s="5" t="s">
        <v>123</v>
      </c>
    </row>
    <row r="22" customFormat="false" ht="81.75" hidden="false" customHeight="true" outlineLevel="0" collapsed="false">
      <c r="D22" s="5" t="s">
        <v>124</v>
      </c>
    </row>
    <row r="23" customFormat="false" ht="9.75" hidden="false" customHeight="true" outlineLevel="0" collapsed="false">
      <c r="D23" s="5"/>
    </row>
    <row r="24" customFormat="false" ht="49.35" hidden="false" customHeight="false" outlineLevel="0" collapsed="false">
      <c r="D24" s="5" t="s">
        <v>125</v>
      </c>
    </row>
    <row r="25" customFormat="false" ht="9" hidden="false" customHeight="true" outlineLevel="0" collapsed="false">
      <c r="D25" s="5"/>
    </row>
    <row r="26" customFormat="false" ht="25.3" hidden="false" customHeight="false" outlineLevel="0" collapsed="false">
      <c r="D26" s="5" t="s">
        <v>126</v>
      </c>
    </row>
    <row r="27" customFormat="false" ht="13.8" hidden="false" customHeight="false" outlineLevel="0" collapsed="false">
      <c r="D27" s="9"/>
    </row>
    <row r="28" customFormat="false" ht="149.25" hidden="false" customHeight="true" outlineLevel="0" collapsed="false">
      <c r="D28" s="5" t="s">
        <v>127</v>
      </c>
    </row>
    <row r="29" customFormat="false" ht="12.75" hidden="false" customHeight="false" outlineLevel="0" collapsed="false">
      <c r="D29" s="11"/>
    </row>
    <row r="30" customFormat="false" ht="97.55" hidden="false" customHeight="false" outlineLevel="0" collapsed="false">
      <c r="D30" s="5" t="s">
        <v>128</v>
      </c>
    </row>
    <row r="31" customFormat="false" ht="21" hidden="false" customHeight="true" outlineLevel="0" collapsed="false">
      <c r="D31" s="5" t="s">
        <v>129</v>
      </c>
    </row>
    <row r="32" customFormat="false" ht="18" hidden="false" customHeight="true" outlineLevel="0" collapsed="false">
      <c r="D32" s="9" t="s">
        <v>130</v>
      </c>
    </row>
    <row r="33" customFormat="false" ht="31.5" hidden="false" customHeight="true" outlineLevel="0" collapsed="false">
      <c r="D33" s="9" t="s">
        <v>131</v>
      </c>
    </row>
    <row r="34" customFormat="false" ht="25.3" hidden="false" customHeight="false" outlineLevel="0" collapsed="false">
      <c r="D34" s="9" t="s">
        <v>132</v>
      </c>
    </row>
    <row r="35" customFormat="false" ht="33" hidden="false" customHeight="true" outlineLevel="0" collapsed="false">
      <c r="D35" s="9" t="s">
        <v>133</v>
      </c>
    </row>
    <row r="36" customFormat="false" ht="37.3" hidden="false" customHeight="false" outlineLevel="0" collapsed="false">
      <c r="D36" s="9" t="s">
        <v>134</v>
      </c>
    </row>
    <row r="37" customFormat="false" ht="13.5" hidden="false" customHeight="true" outlineLevel="0" collapsed="false">
      <c r="D37" s="9"/>
    </row>
    <row r="38" customFormat="false" ht="15" hidden="false" customHeight="false" outlineLevel="0" collapsed="false">
      <c r="D38" s="151" t="s">
        <v>135</v>
      </c>
    </row>
    <row r="39" customFormat="false" ht="12.75" hidden="false" customHeight="false" outlineLevel="0" collapsed="false">
      <c r="D39" s="11"/>
    </row>
    <row r="40" customFormat="false" ht="93.75" hidden="false" customHeight="true" outlineLevel="0" collapsed="false">
      <c r="D40" s="5" t="s">
        <v>136</v>
      </c>
      <c r="E40" s="152"/>
    </row>
    <row r="41" customFormat="false" ht="13.8" hidden="false" customHeight="false" outlineLevel="0" collapsed="false">
      <c r="D41" s="9"/>
      <c r="E41" s="152"/>
    </row>
    <row r="42" customFormat="false" ht="81" hidden="false" customHeight="true" outlineLevel="0" collapsed="false">
      <c r="D42" s="5" t="s">
        <v>137</v>
      </c>
    </row>
    <row r="43" customFormat="false" ht="13.8" hidden="false" customHeight="false" outlineLevel="0" collapsed="false">
      <c r="D43" s="5"/>
    </row>
    <row r="44" customFormat="false" ht="108.75" hidden="false" customHeight="true" outlineLevel="0" collapsed="false">
      <c r="D44" s="5" t="s">
        <v>138</v>
      </c>
      <c r="E44" s="152"/>
    </row>
    <row r="45" customFormat="false" ht="13.8" hidden="false" customHeight="false" outlineLevel="0" collapsed="false">
      <c r="D45" s="9"/>
    </row>
    <row r="46" customFormat="false" ht="110.25" hidden="false" customHeight="true" outlineLevel="0" collapsed="false">
      <c r="D46" s="5" t="s">
        <v>139</v>
      </c>
    </row>
    <row r="47" customFormat="false" ht="12" hidden="false" customHeight="true" outlineLevel="0" collapsed="false">
      <c r="D47" s="9"/>
    </row>
    <row r="48" customFormat="false" ht="14.25" hidden="false" customHeight="true" outlineLevel="0" collapsed="false">
      <c r="D48" s="151" t="s">
        <v>140</v>
      </c>
    </row>
    <row r="49" customFormat="false" ht="9" hidden="false" customHeight="true" outlineLevel="0" collapsed="false">
      <c r="D49" s="11"/>
    </row>
    <row r="50" customFormat="false" ht="109.6" hidden="false" customHeight="false" outlineLevel="0" collapsed="false">
      <c r="D50" s="9" t="s">
        <v>141</v>
      </c>
    </row>
    <row r="51" customFormat="false" ht="13.8" hidden="false" customHeight="false" outlineLevel="0" collapsed="false">
      <c r="D51" s="9"/>
    </row>
    <row r="52" customFormat="false" ht="123" hidden="false" customHeight="true" outlineLevel="0" collapsed="false">
      <c r="D52" s="9" t="s">
        <v>142</v>
      </c>
    </row>
    <row r="53" customFormat="false" ht="11.25" hidden="false" customHeight="true" outlineLevel="0" collapsed="false">
      <c r="D53" s="9"/>
    </row>
    <row r="54" customFormat="false" ht="61.4" hidden="false" customHeight="false" outlineLevel="0" collapsed="false">
      <c r="D54" s="9" t="s">
        <v>143</v>
      </c>
    </row>
    <row r="55" customFormat="false" ht="11.25" hidden="false" customHeight="true" outlineLevel="0" collapsed="false">
      <c r="D55" s="9"/>
    </row>
    <row r="67" customFormat="false" ht="12.75" hidden="false" customHeight="false" outlineLevel="0" collapsed="false">
      <c r="D67" s="11"/>
    </row>
    <row r="68" customFormat="false" ht="12.75" hidden="false" customHeight="false" outlineLevel="0" collapsed="false">
      <c r="D68" s="11"/>
    </row>
    <row r="69" customFormat="false" ht="12.75" hidden="false" customHeight="false" outlineLevel="0" collapsed="false">
      <c r="D69" s="11"/>
    </row>
    <row r="70" customFormat="false" ht="12.75" hidden="false" customHeight="false" outlineLevel="0" collapsed="false">
      <c r="D70" s="11"/>
    </row>
    <row r="71" customFormat="false" ht="12.75" hidden="false" customHeight="false" outlineLevel="0" collapsed="false">
      <c r="D71" s="11"/>
    </row>
    <row r="72" customFormat="false" ht="12.75" hidden="false" customHeight="false" outlineLevel="0" collapsed="false">
      <c r="D72" s="11"/>
    </row>
    <row r="73" customFormat="false" ht="12.75" hidden="false" customHeight="false" outlineLevel="0" collapsed="false">
      <c r="D73" s="11"/>
    </row>
    <row r="74" customFormat="false" ht="12.75" hidden="false" customHeight="false" outlineLevel="0" collapsed="false">
      <c r="D74" s="11"/>
    </row>
    <row r="75" customFormat="false" ht="12.75" hidden="false" customHeight="false" outlineLevel="0" collapsed="false">
      <c r="D75" s="11"/>
    </row>
    <row r="76" customFormat="false" ht="12.75" hidden="false" customHeight="false" outlineLevel="0" collapsed="false">
      <c r="D76" s="11"/>
    </row>
    <row r="77" customFormat="false" ht="12.75" hidden="false" customHeight="false" outlineLevel="0" collapsed="false">
      <c r="D77" s="11"/>
    </row>
    <row r="78" customFormat="false" ht="12.75" hidden="false" customHeight="false" outlineLevel="0" collapsed="false">
      <c r="D78" s="11"/>
    </row>
    <row r="79" customFormat="false" ht="12.75" hidden="false" customHeight="false" outlineLevel="0" collapsed="false">
      <c r="D79" s="11"/>
    </row>
    <row r="80" customFormat="false" ht="12.75" hidden="false" customHeight="false" outlineLevel="0" collapsed="false">
      <c r="D80" s="11"/>
    </row>
    <row r="81" customFormat="false" ht="12.75" hidden="false" customHeight="false" outlineLevel="0" collapsed="false">
      <c r="D81" s="11"/>
    </row>
    <row r="82" customFormat="false" ht="12.75" hidden="false" customHeight="false" outlineLevel="0" collapsed="false">
      <c r="D82" s="11"/>
    </row>
    <row r="83" customFormat="false" ht="12.75" hidden="false" customHeight="false" outlineLevel="0" collapsed="false">
      <c r="D83" s="11"/>
    </row>
    <row r="84" customFormat="false" ht="12.75" hidden="false" customHeight="false" outlineLevel="0" collapsed="false">
      <c r="D84" s="11"/>
    </row>
    <row r="85" customFormat="false" ht="12.75" hidden="false" customHeight="false" outlineLevel="0" collapsed="false">
      <c r="D85" s="11"/>
    </row>
    <row r="86" customFormat="false" ht="12.75" hidden="false" customHeight="false" outlineLevel="0" collapsed="false">
      <c r="D86" s="11"/>
    </row>
    <row r="87" customFormat="false" ht="12.75" hidden="false" customHeight="false" outlineLevel="0" collapsed="false">
      <c r="D87" s="11"/>
    </row>
    <row r="88" customFormat="false" ht="12.75" hidden="false" customHeight="false" outlineLevel="0" collapsed="false">
      <c r="D88" s="11"/>
    </row>
    <row r="89" customFormat="false" ht="12.75" hidden="false" customHeight="false" outlineLevel="0" collapsed="false">
      <c r="D89" s="11"/>
    </row>
    <row r="90" customFormat="false" ht="12.75" hidden="false" customHeight="false" outlineLevel="0" collapsed="false">
      <c r="D90" s="11"/>
    </row>
    <row r="91" customFormat="false" ht="12.75" hidden="false" customHeight="false" outlineLevel="0" collapsed="false">
      <c r="D91" s="11"/>
    </row>
    <row r="92" customFormat="false" ht="12.75" hidden="false" customHeight="false" outlineLevel="0" collapsed="false">
      <c r="D92" s="11"/>
    </row>
    <row r="93" customFormat="false" ht="12.75" hidden="false" customHeight="false" outlineLevel="0" collapsed="false">
      <c r="D93" s="11"/>
    </row>
    <row r="94" customFormat="false" ht="12.75" hidden="false" customHeight="false" outlineLevel="0" collapsed="false">
      <c r="D94" s="11"/>
    </row>
    <row r="95" customFormat="false" ht="12.75" hidden="false" customHeight="false" outlineLevel="0" collapsed="false">
      <c r="D95" s="11"/>
    </row>
    <row r="96" customFormat="false" ht="12.75" hidden="false" customHeight="false" outlineLevel="0" collapsed="false">
      <c r="D96" s="11"/>
    </row>
    <row r="97" customFormat="false" ht="12.75" hidden="false" customHeight="false" outlineLevel="0" collapsed="false">
      <c r="D97" s="11"/>
    </row>
    <row r="98" customFormat="false" ht="12.75" hidden="false" customHeight="false" outlineLevel="0" collapsed="false">
      <c r="D98" s="11"/>
    </row>
    <row r="99" customFormat="false" ht="12.75" hidden="false" customHeight="false" outlineLevel="0" collapsed="false">
      <c r="D99" s="11"/>
    </row>
    <row r="100" customFormat="false" ht="12.75" hidden="false" customHeight="false" outlineLevel="0" collapsed="false">
      <c r="D100" s="11"/>
    </row>
    <row r="101" customFormat="false" ht="12.75" hidden="false" customHeight="false" outlineLevel="0" collapsed="false">
      <c r="D101" s="11"/>
    </row>
    <row r="102" customFormat="false" ht="12.75" hidden="false" customHeight="false" outlineLevel="0" collapsed="false">
      <c r="D102" s="11"/>
    </row>
    <row r="103" customFormat="false" ht="12.75" hidden="false" customHeight="false" outlineLevel="0" collapsed="false">
      <c r="D103" s="11"/>
    </row>
    <row r="104" customFormat="false" ht="12.75" hidden="false" customHeight="false" outlineLevel="0" collapsed="false">
      <c r="D104" s="11"/>
    </row>
    <row r="105" customFormat="false" ht="12.75" hidden="false" customHeight="false" outlineLevel="0" collapsed="false">
      <c r="D105" s="11"/>
    </row>
    <row r="106" customFormat="false" ht="12.75" hidden="false" customHeight="false" outlineLevel="0" collapsed="false">
      <c r="D106" s="11"/>
    </row>
    <row r="107" customFormat="false" ht="12.75" hidden="false" customHeight="false" outlineLevel="0" collapsed="false">
      <c r="D107" s="11"/>
    </row>
    <row r="108" customFormat="false" ht="12.75" hidden="false" customHeight="false" outlineLevel="0" collapsed="false">
      <c r="D108" s="11"/>
    </row>
    <row r="109" customFormat="false" ht="12.75" hidden="false" customHeight="false" outlineLevel="0" collapsed="false">
      <c r="D109" s="11"/>
    </row>
    <row r="110" customFormat="false" ht="12.75" hidden="false" customHeight="false" outlineLevel="0" collapsed="false">
      <c r="D110" s="11"/>
    </row>
    <row r="111" customFormat="false" ht="12.75" hidden="false" customHeight="false" outlineLevel="0" collapsed="false">
      <c r="D111" s="11"/>
    </row>
    <row r="112" customFormat="false" ht="12.75" hidden="false" customHeight="false" outlineLevel="0" collapsed="false">
      <c r="D112" s="11"/>
    </row>
    <row r="113" customFormat="false" ht="12.75" hidden="false" customHeight="false" outlineLevel="0" collapsed="false">
      <c r="D113" s="11"/>
    </row>
  </sheetData>
  <sheetProtection algorithmName="SHA-512" hashValue="ADS7yPB7pFmwbSDKMOIZXA918jK/Ve1Tnq08X4Io8r7z17ciUIrS6T3r1nqATTkR23EPvhtdRofQOxlKPsLD0A==" saltValue="/j+70rtqQvMMrBeIzy0bfA==" spinCount="100000" sheet="true" objects="true" scenarios="true"/>
  <printOptions headings="false" gridLines="false" gridLinesSet="true" horizontalCentered="true" verticalCentered="false"/>
  <pageMargins left="0.5" right="0.5" top="0.559722222222222"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LibreOffice/26.2.0.3$Windows_AARCH64 LibreOffice_project/620$Build-3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2011-06-29T23:56:00Z</dcterms:created>
  <dc:creator>Jay</dc:creator>
  <dc:description/>
  <dc:language>en-US</dc:language>
  <cp:lastModifiedBy/>
  <cp:lastPrinted>2014-08-09T03:31:48Z</cp:lastPrinted>
  <dcterms:modified xsi:type="dcterms:W3CDTF">2026-04-19T10:34:59Z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